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DieseArbeitsmappe" defaultThemeVersion="124226"/>
  <bookViews>
    <workbookView xWindow="7905" yWindow="105" windowWidth="10575" windowHeight="8895" tabRatio="939" activeTab="5"/>
  </bookViews>
  <sheets>
    <sheet name="Startplan" sheetId="35" r:id="rId1"/>
    <sheet name="MIX" sheetId="10" r:id="rId2"/>
    <sheet name="Mannschaft" sheetId="7" r:id="rId3"/>
    <sheet name="EW-HERREN" sheetId="8" r:id="rId4"/>
    <sheet name="EW-DAMEN" sheetId="9" r:id="rId5"/>
    <sheet name="Start Finale" sheetId="36" r:id="rId6"/>
  </sheets>
  <definedNames>
    <definedName name="_xlnm.Print_Area" localSheetId="4">'EW-DAMEN'!$A$1:$M$23</definedName>
    <definedName name="_xlnm.Print_Area" localSheetId="3">'EW-HERREN'!$A$1:$M$33</definedName>
    <definedName name="_xlnm.Print_Area" localSheetId="2">Mannschaft!$A$1:$F$42</definedName>
    <definedName name="_xlnm.Print_Area" localSheetId="1">MIX!$A$1:$G$37</definedName>
    <definedName name="_xlnm.Print_Area" localSheetId="0">Startplan!$A$1:$F$44</definedName>
    <definedName name="_xlnm.Print_Titles" localSheetId="3">'EW-HERREN'!$A:$F,'EW-HERREN'!$5:$6</definedName>
    <definedName name="_xlnm.Print_Titles" localSheetId="2">Mannschaft!$1:$3</definedName>
    <definedName name="_xlnm.Print_Titles" localSheetId="1">MIX!$1:$1</definedName>
  </definedNames>
  <calcPr calcId="145621"/>
</workbook>
</file>

<file path=xl/calcChain.xml><?xml version="1.0" encoding="utf-8"?>
<calcChain xmlns="http://schemas.openxmlformats.org/spreadsheetml/2006/main">
  <c r="A8" i="8" l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8" i="9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D42" i="9"/>
  <c r="E42" i="9"/>
  <c r="F42" i="9"/>
  <c r="M42" i="9" s="1"/>
  <c r="I42" i="9"/>
  <c r="L42" i="9" s="1"/>
  <c r="K42" i="9"/>
  <c r="D43" i="9"/>
  <c r="E43" i="9"/>
  <c r="F43" i="9"/>
  <c r="I43" i="9"/>
  <c r="K43" i="9"/>
  <c r="L43" i="9"/>
  <c r="M43" i="9"/>
  <c r="D44" i="9"/>
  <c r="E44" i="9"/>
  <c r="F44" i="9"/>
  <c r="I44" i="9"/>
  <c r="L44" i="9" s="1"/>
  <c r="K44" i="9"/>
  <c r="M44" i="9"/>
  <c r="D45" i="9"/>
  <c r="E45" i="9"/>
  <c r="F45" i="9"/>
  <c r="I45" i="9"/>
  <c r="L45" i="9" s="1"/>
  <c r="K45" i="9"/>
  <c r="M45" i="9"/>
  <c r="D46" i="9"/>
  <c r="E46" i="9"/>
  <c r="F46" i="9"/>
  <c r="I46" i="9"/>
  <c r="K46" i="9"/>
  <c r="L46" i="9"/>
  <c r="M46" i="9"/>
  <c r="B47" i="9"/>
  <c r="D47" i="9"/>
  <c r="E47" i="9"/>
  <c r="F47" i="9"/>
  <c r="I47" i="9"/>
  <c r="K47" i="9"/>
  <c r="L47" i="9"/>
  <c r="M47" i="9"/>
  <c r="F32" i="8"/>
  <c r="M32" i="8" s="1"/>
  <c r="F25" i="8"/>
  <c r="F47" i="8"/>
  <c r="M47" i="8" s="1"/>
  <c r="F28" i="8"/>
  <c r="F33" i="8"/>
  <c r="M33" i="8" s="1"/>
  <c r="F46" i="8"/>
  <c r="D41" i="7"/>
  <c r="E32" i="8" s="1"/>
  <c r="D40" i="7"/>
  <c r="E25" i="8" s="1"/>
  <c r="E47" i="8"/>
  <c r="D38" i="7"/>
  <c r="E28" i="8"/>
  <c r="D37" i="7"/>
  <c r="E33" i="8" s="1"/>
  <c r="L33" i="8" s="1"/>
  <c r="E46" i="8"/>
  <c r="D32" i="8"/>
  <c r="D25" i="8"/>
  <c r="D47" i="8"/>
  <c r="K47" i="8" s="1"/>
  <c r="D28" i="8"/>
  <c r="D33" i="8"/>
  <c r="K33" i="8" s="1"/>
  <c r="D46" i="8"/>
  <c r="B34" i="7"/>
  <c r="C32" i="8" s="1"/>
  <c r="C47" i="8"/>
  <c r="C46" i="8"/>
  <c r="B41" i="7"/>
  <c r="B32" i="8"/>
  <c r="B40" i="7"/>
  <c r="B25" i="8" s="1"/>
  <c r="B47" i="8"/>
  <c r="B38" i="7"/>
  <c r="B28" i="8" s="1"/>
  <c r="B37" i="7"/>
  <c r="B33" i="8" s="1"/>
  <c r="B46" i="8"/>
  <c r="I46" i="8"/>
  <c r="K46" i="8"/>
  <c r="M46" i="8"/>
  <c r="I33" i="8"/>
  <c r="M28" i="8"/>
  <c r="I28" i="8"/>
  <c r="K28" i="8"/>
  <c r="I47" i="8"/>
  <c r="M25" i="8"/>
  <c r="I25" i="8"/>
  <c r="K25" i="8"/>
  <c r="I32" i="8"/>
  <c r="K32" i="8"/>
  <c r="B46" i="9"/>
  <c r="B39" i="7"/>
  <c r="B45" i="9"/>
  <c r="B44" i="9"/>
  <c r="B43" i="9"/>
  <c r="B36" i="7"/>
  <c r="E35" i="35"/>
  <c r="F32" i="35"/>
  <c r="C29" i="35"/>
  <c r="D26" i="35"/>
  <c r="E23" i="35"/>
  <c r="F42" i="7"/>
  <c r="E42" i="7"/>
  <c r="C42" i="7"/>
  <c r="D39" i="7"/>
  <c r="D36" i="7"/>
  <c r="D42" i="7" s="1"/>
  <c r="D11" i="10"/>
  <c r="D10" i="10"/>
  <c r="C26" i="10"/>
  <c r="C27" i="10"/>
  <c r="B15" i="9" s="1"/>
  <c r="C11" i="10"/>
  <c r="B10" i="9" s="1"/>
  <c r="C10" i="10"/>
  <c r="E1" i="10"/>
  <c r="F1" i="7"/>
  <c r="I24" i="8"/>
  <c r="I42" i="8"/>
  <c r="I43" i="8"/>
  <c r="I44" i="8"/>
  <c r="I34" i="8"/>
  <c r="I35" i="8"/>
  <c r="I31" i="8"/>
  <c r="I20" i="8"/>
  <c r="I19" i="8"/>
  <c r="I10" i="8"/>
  <c r="I8" i="8"/>
  <c r="I15" i="8"/>
  <c r="I21" i="8"/>
  <c r="I27" i="8"/>
  <c r="I13" i="8"/>
  <c r="I17" i="8"/>
  <c r="I14" i="8"/>
  <c r="I9" i="8"/>
  <c r="I45" i="8"/>
  <c r="I16" i="8"/>
  <c r="L16" i="8" s="1"/>
  <c r="I12" i="8"/>
  <c r="I11" i="8"/>
  <c r="E12" i="7"/>
  <c r="E32" i="7"/>
  <c r="E22" i="7"/>
  <c r="B14" i="7"/>
  <c r="D35" i="35"/>
  <c r="F35" i="35"/>
  <c r="C35" i="35"/>
  <c r="E32" i="35"/>
  <c r="C32" i="35"/>
  <c r="D32" i="35"/>
  <c r="F29" i="35"/>
  <c r="D29" i="35"/>
  <c r="E29" i="35"/>
  <c r="C26" i="35"/>
  <c r="E26" i="35"/>
  <c r="F26" i="35"/>
  <c r="F23" i="35"/>
  <c r="C23" i="35"/>
  <c r="D23" i="35"/>
  <c r="B24" i="7"/>
  <c r="C37" i="9"/>
  <c r="C35" i="9"/>
  <c r="C17" i="9"/>
  <c r="B4" i="7"/>
  <c r="C33" i="9"/>
  <c r="C31" i="9"/>
  <c r="C29" i="9"/>
  <c r="C40" i="9"/>
  <c r="C38" i="9"/>
  <c r="C8" i="9"/>
  <c r="C11" i="8"/>
  <c r="C16" i="8"/>
  <c r="C9" i="8"/>
  <c r="B31" i="7"/>
  <c r="B10" i="8" s="1"/>
  <c r="C17" i="8"/>
  <c r="C27" i="8"/>
  <c r="C15" i="8"/>
  <c r="B11" i="7"/>
  <c r="C19" i="8"/>
  <c r="C31" i="8"/>
  <c r="C35" i="8"/>
  <c r="B21" i="7"/>
  <c r="D11" i="7"/>
  <c r="D9" i="7"/>
  <c r="D7" i="7"/>
  <c r="D31" i="7"/>
  <c r="D29" i="7"/>
  <c r="D27" i="7"/>
  <c r="D20" i="7"/>
  <c r="D18" i="7"/>
  <c r="D17" i="7"/>
  <c r="E35" i="8"/>
  <c r="L35" i="8" s="1"/>
  <c r="D10" i="7"/>
  <c r="D8" i="7"/>
  <c r="D6" i="7"/>
  <c r="D30" i="7"/>
  <c r="D28" i="7"/>
  <c r="L28" i="8"/>
  <c r="D26" i="7"/>
  <c r="C12" i="7"/>
  <c r="C32" i="7"/>
  <c r="D16" i="7"/>
  <c r="D19" i="7"/>
  <c r="D21" i="7"/>
  <c r="C22" i="7"/>
  <c r="F12" i="7"/>
  <c r="F32" i="7"/>
  <c r="F22" i="7"/>
  <c r="B10" i="7"/>
  <c r="B7" i="7"/>
  <c r="F15" i="10"/>
  <c r="F31" i="10"/>
  <c r="E16" i="9" s="1"/>
  <c r="L16" i="9" s="1"/>
  <c r="C35" i="10"/>
  <c r="F35" i="10"/>
  <c r="C19" i="10"/>
  <c r="B14" i="9" s="1"/>
  <c r="F19" i="10"/>
  <c r="E14" i="9" s="1"/>
  <c r="L14" i="9" s="1"/>
  <c r="C7" i="10"/>
  <c r="C31" i="10"/>
  <c r="C6" i="10"/>
  <c r="B18" i="8" s="1"/>
  <c r="I41" i="8"/>
  <c r="I40" i="8"/>
  <c r="I30" i="8"/>
  <c r="I39" i="8"/>
  <c r="I38" i="8"/>
  <c r="I29" i="8"/>
  <c r="I36" i="8"/>
  <c r="I26" i="8"/>
  <c r="I23" i="8"/>
  <c r="I22" i="8"/>
  <c r="I18" i="8"/>
  <c r="D15" i="8"/>
  <c r="K15" i="8" s="1"/>
  <c r="C30" i="10"/>
  <c r="B24" i="8" s="1"/>
  <c r="C23" i="10"/>
  <c r="C22" i="10"/>
  <c r="B30" i="8" s="1"/>
  <c r="B16" i="7"/>
  <c r="B8" i="8" s="1"/>
  <c r="B6" i="7"/>
  <c r="B34" i="8"/>
  <c r="C1" i="9"/>
  <c r="C1" i="8"/>
  <c r="C1" i="10"/>
  <c r="B1" i="7"/>
  <c r="D41" i="8"/>
  <c r="K41" i="8" s="1"/>
  <c r="K1" i="9"/>
  <c r="K1" i="8"/>
  <c r="F27" i="9"/>
  <c r="M27" i="9" s="1"/>
  <c r="E27" i="9"/>
  <c r="L27" i="9" s="1"/>
  <c r="I27" i="9"/>
  <c r="D27" i="9"/>
  <c r="K27" i="9" s="1"/>
  <c r="D19" i="10"/>
  <c r="D35" i="10"/>
  <c r="C27" i="9" s="1"/>
  <c r="B27" i="9"/>
  <c r="F16" i="9"/>
  <c r="M16" i="9" s="1"/>
  <c r="I16" i="9"/>
  <c r="D16" i="9"/>
  <c r="K16" i="9" s="1"/>
  <c r="D31" i="10"/>
  <c r="C16" i="9"/>
  <c r="D27" i="10"/>
  <c r="C15" i="9" s="1"/>
  <c r="B16" i="9"/>
  <c r="F15" i="9"/>
  <c r="M15" i="9" s="1"/>
  <c r="F27" i="10"/>
  <c r="E15" i="9" s="1"/>
  <c r="L15" i="9" s="1"/>
  <c r="I15" i="9"/>
  <c r="D15" i="9"/>
  <c r="K15" i="9" s="1"/>
  <c r="C14" i="9"/>
  <c r="F12" i="9"/>
  <c r="M12" i="9"/>
  <c r="F23" i="10"/>
  <c r="E12" i="9" s="1"/>
  <c r="L12" i="9" s="1"/>
  <c r="I12" i="9"/>
  <c r="D12" i="9"/>
  <c r="K12" i="9" s="1"/>
  <c r="D15" i="10"/>
  <c r="C11" i="9"/>
  <c r="D23" i="10"/>
  <c r="C12" i="9" s="1"/>
  <c r="C15" i="10"/>
  <c r="B11" i="9"/>
  <c r="B12" i="9"/>
  <c r="F14" i="9"/>
  <c r="M14" i="9" s="1"/>
  <c r="I14" i="9"/>
  <c r="D14" i="9"/>
  <c r="K14" i="9" s="1"/>
  <c r="D7" i="10"/>
  <c r="C9" i="9" s="1"/>
  <c r="F11" i="9"/>
  <c r="M11" i="9" s="1"/>
  <c r="F11" i="10"/>
  <c r="F7" i="10"/>
  <c r="E9" i="9" s="1"/>
  <c r="E10" i="9"/>
  <c r="I10" i="9"/>
  <c r="E11" i="9"/>
  <c r="I11" i="9"/>
  <c r="D11" i="9"/>
  <c r="K11" i="9" s="1"/>
  <c r="F10" i="9"/>
  <c r="M10" i="9" s="1"/>
  <c r="D10" i="9"/>
  <c r="K10" i="9" s="1"/>
  <c r="C10" i="9"/>
  <c r="F9" i="9"/>
  <c r="M9" i="9" s="1"/>
  <c r="I9" i="9"/>
  <c r="D9" i="9"/>
  <c r="K9" i="9" s="1"/>
  <c r="B9" i="9"/>
  <c r="F19" i="9"/>
  <c r="F22" i="10"/>
  <c r="F24" i="10" s="1"/>
  <c r="E19" i="9"/>
  <c r="D19" i="9"/>
  <c r="K19" i="9" s="1"/>
  <c r="D18" i="10"/>
  <c r="C26" i="9"/>
  <c r="D34" i="10"/>
  <c r="C43" i="8" s="1"/>
  <c r="C25" i="9"/>
  <c r="D30" i="10"/>
  <c r="C24" i="9"/>
  <c r="D14" i="10"/>
  <c r="C23" i="9"/>
  <c r="D26" i="10"/>
  <c r="C22" i="9"/>
  <c r="C21" i="9"/>
  <c r="D6" i="10"/>
  <c r="C18" i="8" s="1"/>
  <c r="C20" i="9"/>
  <c r="D22" i="10"/>
  <c r="C19" i="9"/>
  <c r="C18" i="10"/>
  <c r="B26" i="9"/>
  <c r="C34" i="10"/>
  <c r="B25" i="9"/>
  <c r="B24" i="9"/>
  <c r="C14" i="10"/>
  <c r="B29" i="8" s="1"/>
  <c r="B23" i="9"/>
  <c r="B22" i="9"/>
  <c r="B21" i="9"/>
  <c r="B20" i="9"/>
  <c r="B19" i="9"/>
  <c r="F10" i="10"/>
  <c r="E22" i="8" s="1"/>
  <c r="L22" i="8" s="1"/>
  <c r="F14" i="10"/>
  <c r="F6" i="10"/>
  <c r="E18" i="8"/>
  <c r="C44" i="8"/>
  <c r="C42" i="8"/>
  <c r="C24" i="8"/>
  <c r="C41" i="8"/>
  <c r="C23" i="8"/>
  <c r="C40" i="8"/>
  <c r="C30" i="8"/>
  <c r="C39" i="8"/>
  <c r="C26" i="8"/>
  <c r="C38" i="8"/>
  <c r="C29" i="8"/>
  <c r="C37" i="8"/>
  <c r="C22" i="8"/>
  <c r="B44" i="8"/>
  <c r="B43" i="8"/>
  <c r="B42" i="8"/>
  <c r="B41" i="8"/>
  <c r="B23" i="8"/>
  <c r="B40" i="8"/>
  <c r="B39" i="8"/>
  <c r="B26" i="8"/>
  <c r="B38" i="8"/>
  <c r="B37" i="8"/>
  <c r="B22" i="8"/>
  <c r="F36" i="8"/>
  <c r="M36" i="8" s="1"/>
  <c r="E36" i="8"/>
  <c r="D36" i="8"/>
  <c r="K36" i="8" s="1"/>
  <c r="F18" i="8"/>
  <c r="M18" i="8" s="1"/>
  <c r="D18" i="8"/>
  <c r="K18" i="8" s="1"/>
  <c r="C36" i="8"/>
  <c r="B36" i="8"/>
  <c r="G24" i="10"/>
  <c r="E24" i="10"/>
  <c r="F44" i="8"/>
  <c r="M44" i="8" s="1"/>
  <c r="E44" i="8"/>
  <c r="L44" i="8" s="1"/>
  <c r="D44" i="8"/>
  <c r="K44" i="8" s="1"/>
  <c r="F43" i="8"/>
  <c r="M43" i="8" s="1"/>
  <c r="F18" i="10"/>
  <c r="F34" i="10"/>
  <c r="E43" i="8" s="1"/>
  <c r="L43" i="8" s="1"/>
  <c r="D43" i="8"/>
  <c r="K43" i="8" s="1"/>
  <c r="F42" i="8"/>
  <c r="M42" i="8" s="1"/>
  <c r="E42" i="8"/>
  <c r="L42" i="8" s="1"/>
  <c r="D42" i="8"/>
  <c r="K42" i="8" s="1"/>
  <c r="F24" i="8"/>
  <c r="M24" i="8" s="1"/>
  <c r="F30" i="10"/>
  <c r="F32" i="10" s="1"/>
  <c r="E24" i="8"/>
  <c r="L24" i="8" s="1"/>
  <c r="D24" i="8"/>
  <c r="K24" i="8" s="1"/>
  <c r="F41" i="8"/>
  <c r="M41" i="8" s="1"/>
  <c r="E41" i="8"/>
  <c r="L41" i="8" s="1"/>
  <c r="F23" i="8"/>
  <c r="M23" i="8" s="1"/>
  <c r="F26" i="10"/>
  <c r="E23" i="8" s="1"/>
  <c r="L23" i="8" s="1"/>
  <c r="D23" i="8"/>
  <c r="K23" i="8" s="1"/>
  <c r="F40" i="8"/>
  <c r="M40" i="8" s="1"/>
  <c r="E40" i="8"/>
  <c r="L40" i="8" s="1"/>
  <c r="D40" i="8"/>
  <c r="K40" i="8" s="1"/>
  <c r="F30" i="8"/>
  <c r="M30" i="8" s="1"/>
  <c r="E30" i="8"/>
  <c r="L30" i="8" s="1"/>
  <c r="D30" i="8"/>
  <c r="K30" i="8" s="1"/>
  <c r="F39" i="8"/>
  <c r="M39" i="8" s="1"/>
  <c r="E39" i="8"/>
  <c r="D39" i="8"/>
  <c r="K39" i="8" s="1"/>
  <c r="F26" i="8"/>
  <c r="M26" i="8" s="1"/>
  <c r="E26" i="8"/>
  <c r="L26" i="8" s="1"/>
  <c r="D26" i="8"/>
  <c r="K26" i="8" s="1"/>
  <c r="F38" i="8"/>
  <c r="M38" i="8" s="1"/>
  <c r="E38" i="8"/>
  <c r="L38" i="8" s="1"/>
  <c r="D38" i="8"/>
  <c r="K38" i="8" s="1"/>
  <c r="F29" i="8"/>
  <c r="M29" i="8" s="1"/>
  <c r="E29" i="8"/>
  <c r="L29" i="8" s="1"/>
  <c r="D29" i="8"/>
  <c r="K29" i="8" s="1"/>
  <c r="F37" i="8"/>
  <c r="M37" i="8" s="1"/>
  <c r="E37" i="8"/>
  <c r="L37" i="8" s="1"/>
  <c r="D37" i="8"/>
  <c r="K37" i="8" s="1"/>
  <c r="F22" i="8"/>
  <c r="M22" i="8" s="1"/>
  <c r="D22" i="8"/>
  <c r="K22" i="8" s="1"/>
  <c r="L36" i="8"/>
  <c r="B9" i="7"/>
  <c r="B29" i="7"/>
  <c r="B27" i="7"/>
  <c r="B20" i="7"/>
  <c r="B13" i="8" s="1"/>
  <c r="B18" i="7"/>
  <c r="B17" i="7"/>
  <c r="B15" i="8" s="1"/>
  <c r="B8" i="7"/>
  <c r="B30" i="7"/>
  <c r="B19" i="8" s="1"/>
  <c r="B26" i="7"/>
  <c r="B28" i="7"/>
  <c r="B31" i="8" s="1"/>
  <c r="B19" i="7"/>
  <c r="G20" i="10"/>
  <c r="F20" i="10"/>
  <c r="E20" i="10"/>
  <c r="G36" i="10"/>
  <c r="E36" i="10"/>
  <c r="G32" i="10"/>
  <c r="E32" i="10"/>
  <c r="G16" i="10"/>
  <c r="F16" i="10"/>
  <c r="E16" i="10"/>
  <c r="G28" i="10"/>
  <c r="F28" i="10"/>
  <c r="E28" i="10"/>
  <c r="G12" i="10"/>
  <c r="E12" i="10"/>
  <c r="G8" i="10"/>
  <c r="E8" i="10"/>
  <c r="C34" i="8"/>
  <c r="F26" i="9"/>
  <c r="M26" i="9" s="1"/>
  <c r="E26" i="9"/>
  <c r="D26" i="9"/>
  <c r="K26" i="9" s="1"/>
  <c r="F25" i="9"/>
  <c r="E25" i="9"/>
  <c r="D25" i="9"/>
  <c r="F24" i="9"/>
  <c r="E24" i="9"/>
  <c r="D24" i="9"/>
  <c r="K24" i="9" s="1"/>
  <c r="F23" i="9"/>
  <c r="M23" i="9" s="1"/>
  <c r="E23" i="9"/>
  <c r="D23" i="9"/>
  <c r="K23" i="9" s="1"/>
  <c r="F22" i="9"/>
  <c r="E22" i="9"/>
  <c r="D22" i="9"/>
  <c r="K22" i="9" s="1"/>
  <c r="F21" i="9"/>
  <c r="E21" i="9"/>
  <c r="L21" i="9" s="1"/>
  <c r="D21" i="9"/>
  <c r="F20" i="9"/>
  <c r="M20" i="9" s="1"/>
  <c r="E20" i="9"/>
  <c r="L20" i="9" s="1"/>
  <c r="D20" i="9"/>
  <c r="K20" i="9" s="1"/>
  <c r="F33" i="9"/>
  <c r="M33" i="9" s="1"/>
  <c r="E33" i="9"/>
  <c r="D33" i="9"/>
  <c r="K33" i="9" s="1"/>
  <c r="B33" i="9"/>
  <c r="F31" i="9"/>
  <c r="M31" i="9" s="1"/>
  <c r="E31" i="9"/>
  <c r="D31" i="9"/>
  <c r="K31" i="9" s="1"/>
  <c r="B31" i="9"/>
  <c r="F29" i="9"/>
  <c r="M29" i="9" s="1"/>
  <c r="E29" i="9"/>
  <c r="D29" i="9"/>
  <c r="K29" i="9" s="1"/>
  <c r="B29" i="9"/>
  <c r="F37" i="9"/>
  <c r="E37" i="9"/>
  <c r="F35" i="9"/>
  <c r="M35" i="9" s="1"/>
  <c r="E35" i="9"/>
  <c r="F17" i="9"/>
  <c r="M17" i="9" s="1"/>
  <c r="E17" i="9"/>
  <c r="L17" i="9" s="1"/>
  <c r="D37" i="9"/>
  <c r="K37" i="9" s="1"/>
  <c r="B37" i="9"/>
  <c r="D35" i="9"/>
  <c r="K35" i="9" s="1"/>
  <c r="B35" i="9"/>
  <c r="D17" i="9"/>
  <c r="K17" i="9" s="1"/>
  <c r="B17" i="9"/>
  <c r="F40" i="9"/>
  <c r="M40" i="9" s="1"/>
  <c r="E40" i="9"/>
  <c r="D40" i="9"/>
  <c r="K40" i="9" s="1"/>
  <c r="B40" i="9"/>
  <c r="F38" i="9"/>
  <c r="M38" i="9" s="1"/>
  <c r="E38" i="9"/>
  <c r="L38" i="9" s="1"/>
  <c r="D38" i="9"/>
  <c r="K38" i="9" s="1"/>
  <c r="B38" i="9"/>
  <c r="F8" i="9"/>
  <c r="M8" i="9"/>
  <c r="E8" i="9"/>
  <c r="D8" i="9"/>
  <c r="K8" i="9" s="1"/>
  <c r="B8" i="9"/>
  <c r="C32" i="9"/>
  <c r="C30" i="9"/>
  <c r="F32" i="9"/>
  <c r="M32" i="9" s="1"/>
  <c r="E32" i="9"/>
  <c r="D32" i="9"/>
  <c r="K32" i="9" s="1"/>
  <c r="F30" i="9"/>
  <c r="M30" i="9" s="1"/>
  <c r="E30" i="9"/>
  <c r="D30" i="9"/>
  <c r="K30" i="9" s="1"/>
  <c r="F28" i="9"/>
  <c r="M28" i="9" s="1"/>
  <c r="E28" i="9"/>
  <c r="D28" i="9"/>
  <c r="K28" i="9" s="1"/>
  <c r="C28" i="9"/>
  <c r="B32" i="9"/>
  <c r="B30" i="9"/>
  <c r="B28" i="9"/>
  <c r="I26" i="9"/>
  <c r="M25" i="9"/>
  <c r="I25" i="9"/>
  <c r="L25" i="9" s="1"/>
  <c r="K25" i="9"/>
  <c r="M24" i="9"/>
  <c r="I24" i="9"/>
  <c r="L24" i="9" s="1"/>
  <c r="I23" i="9"/>
  <c r="L23" i="9" s="1"/>
  <c r="M22" i="9"/>
  <c r="I22" i="9"/>
  <c r="M21" i="9"/>
  <c r="I21" i="9"/>
  <c r="K21" i="9"/>
  <c r="I20" i="9"/>
  <c r="M19" i="9"/>
  <c r="I19" i="9"/>
  <c r="L19" i="9" s="1"/>
  <c r="I33" i="9"/>
  <c r="L33" i="9" s="1"/>
  <c r="I31" i="9"/>
  <c r="I29" i="9"/>
  <c r="L29" i="9" s="1"/>
  <c r="M37" i="9"/>
  <c r="I37" i="9"/>
  <c r="L37" i="9" s="1"/>
  <c r="I35" i="9"/>
  <c r="I17" i="9"/>
  <c r="I40" i="9"/>
  <c r="I38" i="9"/>
  <c r="I8" i="9"/>
  <c r="I32" i="9"/>
  <c r="L32" i="9" s="1"/>
  <c r="C36" i="9"/>
  <c r="C34" i="9"/>
  <c r="F36" i="9"/>
  <c r="M36" i="9" s="1"/>
  <c r="E36" i="9"/>
  <c r="D36" i="9"/>
  <c r="K36" i="9" s="1"/>
  <c r="B36" i="9"/>
  <c r="F34" i="9"/>
  <c r="M34" i="9"/>
  <c r="E34" i="9"/>
  <c r="D34" i="9"/>
  <c r="K34" i="9" s="1"/>
  <c r="B34" i="9"/>
  <c r="F18" i="9"/>
  <c r="M18" i="9" s="1"/>
  <c r="E18" i="9"/>
  <c r="L18" i="9" s="1"/>
  <c r="D18" i="9"/>
  <c r="K18" i="9" s="1"/>
  <c r="C18" i="9"/>
  <c r="B18" i="9"/>
  <c r="F11" i="8"/>
  <c r="M11" i="8" s="1"/>
  <c r="E11" i="8"/>
  <c r="L11" i="8" s="1"/>
  <c r="D11" i="8"/>
  <c r="K11" i="8" s="1"/>
  <c r="B11" i="8"/>
  <c r="F16" i="8"/>
  <c r="M16" i="8" s="1"/>
  <c r="E16" i="8"/>
  <c r="D16" i="8"/>
  <c r="K16" i="8" s="1"/>
  <c r="B16" i="8"/>
  <c r="F9" i="8"/>
  <c r="M9" i="8" s="1"/>
  <c r="E9" i="8"/>
  <c r="L9" i="8"/>
  <c r="D9" i="8"/>
  <c r="K9" i="8" s="1"/>
  <c r="B9" i="8"/>
  <c r="F17" i="8"/>
  <c r="M17" i="8" s="1"/>
  <c r="E17" i="8"/>
  <c r="L17" i="8" s="1"/>
  <c r="D17" i="8"/>
  <c r="K17" i="8" s="1"/>
  <c r="B17" i="8"/>
  <c r="F27" i="8"/>
  <c r="M27" i="8" s="1"/>
  <c r="E27" i="8"/>
  <c r="L27" i="8" s="1"/>
  <c r="D27" i="8"/>
  <c r="K27" i="8" s="1"/>
  <c r="B27" i="8"/>
  <c r="F15" i="8"/>
  <c r="M15" i="8" s="1"/>
  <c r="E15" i="8"/>
  <c r="L15" i="8" s="1"/>
  <c r="F19" i="8"/>
  <c r="M19" i="8" s="1"/>
  <c r="E19" i="8"/>
  <c r="D19" i="8"/>
  <c r="K19" i="8" s="1"/>
  <c r="F31" i="8"/>
  <c r="M31" i="8" s="1"/>
  <c r="E31" i="8"/>
  <c r="D31" i="8"/>
  <c r="K31" i="8" s="1"/>
  <c r="F35" i="8"/>
  <c r="M35" i="8" s="1"/>
  <c r="D35" i="8"/>
  <c r="K35" i="8" s="1"/>
  <c r="B35" i="8"/>
  <c r="C41" i="9"/>
  <c r="C39" i="9"/>
  <c r="F41" i="9"/>
  <c r="M41" i="9" s="1"/>
  <c r="E41" i="9"/>
  <c r="D41" i="9"/>
  <c r="B41" i="9"/>
  <c r="F39" i="9"/>
  <c r="M39" i="9" s="1"/>
  <c r="E39" i="9"/>
  <c r="D39" i="9"/>
  <c r="K39" i="9" s="1"/>
  <c r="B39" i="9"/>
  <c r="F13" i="9"/>
  <c r="M13" i="9" s="1"/>
  <c r="E13" i="9"/>
  <c r="C13" i="9"/>
  <c r="B13" i="9"/>
  <c r="D13" i="9"/>
  <c r="C12" i="8"/>
  <c r="C45" i="8"/>
  <c r="F12" i="8"/>
  <c r="M12" i="8" s="1"/>
  <c r="E12" i="8"/>
  <c r="L12" i="8" s="1"/>
  <c r="D12" i="8"/>
  <c r="B12" i="8"/>
  <c r="F45" i="8"/>
  <c r="M45" i="8" s="1"/>
  <c r="E45" i="8"/>
  <c r="L45" i="8" s="1"/>
  <c r="D45" i="8"/>
  <c r="K45" i="8" s="1"/>
  <c r="B45" i="8"/>
  <c r="F14" i="8"/>
  <c r="M14" i="8" s="1"/>
  <c r="E14" i="8"/>
  <c r="L14" i="8" s="1"/>
  <c r="D14" i="8"/>
  <c r="C14" i="8"/>
  <c r="B14" i="8"/>
  <c r="C13" i="8"/>
  <c r="C21" i="8"/>
  <c r="F13" i="8"/>
  <c r="M13" i="8" s="1"/>
  <c r="E13" i="8"/>
  <c r="L13" i="8" s="1"/>
  <c r="D13" i="8"/>
  <c r="K13" i="8" s="1"/>
  <c r="F21" i="8"/>
  <c r="M21" i="8"/>
  <c r="E21" i="8"/>
  <c r="L21" i="8" s="1"/>
  <c r="D21" i="8"/>
  <c r="K21" i="8"/>
  <c r="B21" i="8"/>
  <c r="F8" i="8"/>
  <c r="M8" i="8" s="1"/>
  <c r="E8" i="8"/>
  <c r="L8" i="8" s="1"/>
  <c r="D8" i="8"/>
  <c r="K8" i="8" s="1"/>
  <c r="C8" i="8"/>
  <c r="F10" i="8"/>
  <c r="M10" i="8" s="1"/>
  <c r="E10" i="8"/>
  <c r="L10" i="8" s="1"/>
  <c r="D10" i="8"/>
  <c r="K10" i="8" s="1"/>
  <c r="F20" i="8"/>
  <c r="E20" i="8"/>
  <c r="L20" i="8" s="1"/>
  <c r="D20" i="8"/>
  <c r="K20" i="8" s="1"/>
  <c r="F34" i="8"/>
  <c r="M34" i="8" s="1"/>
  <c r="E34" i="8"/>
  <c r="L34" i="8" s="1"/>
  <c r="D34" i="8"/>
  <c r="K34" i="8" s="1"/>
  <c r="C10" i="8"/>
  <c r="C20" i="8"/>
  <c r="B20" i="8"/>
  <c r="I30" i="9"/>
  <c r="I28" i="9"/>
  <c r="L28" i="9" s="1"/>
  <c r="I36" i="9"/>
  <c r="I34" i="9"/>
  <c r="L34" i="9"/>
  <c r="I18" i="9"/>
  <c r="I41" i="9"/>
  <c r="L41" i="9" s="1"/>
  <c r="K41" i="9"/>
  <c r="I39" i="9"/>
  <c r="I13" i="9"/>
  <c r="L13" i="9" s="1"/>
  <c r="K13" i="9"/>
  <c r="L19" i="8"/>
  <c r="L31" i="8"/>
  <c r="K12" i="8"/>
  <c r="K14" i="8"/>
  <c r="M20" i="8"/>
  <c r="L18" i="8"/>
  <c r="D12" i="7"/>
  <c r="F8" i="10"/>
  <c r="L22" i="9"/>
  <c r="L26" i="9"/>
  <c r="C43" i="9"/>
  <c r="C42" i="9"/>
  <c r="C44" i="9"/>
  <c r="C46" i="9"/>
  <c r="B42" i="9"/>
  <c r="C45" i="9"/>
  <c r="C47" i="9"/>
  <c r="L39" i="9"/>
  <c r="L40" i="9"/>
  <c r="L35" i="9"/>
  <c r="L31" i="9"/>
  <c r="L8" i="9"/>
  <c r="L47" i="8"/>
  <c r="D22" i="7"/>
  <c r="D32" i="7"/>
  <c r="L46" i="8"/>
  <c r="L30" i="9"/>
  <c r="L11" i="9"/>
  <c r="F12" i="10" l="1"/>
  <c r="F36" i="10"/>
  <c r="L36" i="9"/>
  <c r="L39" i="8"/>
  <c r="L32" i="8"/>
  <c r="L25" i="8"/>
  <c r="L9" i="9"/>
  <c r="L10" i="9"/>
  <c r="C28" i="8"/>
  <c r="C25" i="8"/>
  <c r="C33" i="8"/>
</calcChain>
</file>

<file path=xl/sharedStrings.xml><?xml version="1.0" encoding="utf-8"?>
<sst xmlns="http://schemas.openxmlformats.org/spreadsheetml/2006/main" count="333" uniqueCount="118">
  <si>
    <t>Zeit</t>
  </si>
  <si>
    <t>Starter</t>
  </si>
  <si>
    <t>Schreiber</t>
  </si>
  <si>
    <t>Bahn 1/2</t>
  </si>
  <si>
    <t>Bahn 2/1</t>
  </si>
  <si>
    <t>Bahn 3/4</t>
  </si>
  <si>
    <t>Bahn 4/3</t>
  </si>
  <si>
    <t>MIXED BEWERB</t>
  </si>
  <si>
    <t>Herren</t>
  </si>
  <si>
    <t>Damen</t>
  </si>
  <si>
    <t>MANNSCHAFT</t>
  </si>
  <si>
    <t>Gesamt</t>
  </si>
  <si>
    <t>MANNSCHAFTSWERTUNG</t>
  </si>
  <si>
    <t>EINZELWERTUNG HERREN</t>
  </si>
  <si>
    <t>GESAMT</t>
  </si>
  <si>
    <t>FINALE</t>
  </si>
  <si>
    <t>VORRUNDE</t>
  </si>
  <si>
    <t>PL</t>
  </si>
  <si>
    <t>NAME</t>
  </si>
  <si>
    <t>VEREIN</t>
  </si>
  <si>
    <t>VOLLE</t>
  </si>
  <si>
    <t>ABR</t>
  </si>
  <si>
    <t>EINZELWERTUNG DAMEN</t>
  </si>
  <si>
    <t>Voll</t>
  </si>
  <si>
    <t>Abr.</t>
  </si>
  <si>
    <t>Name</t>
  </si>
  <si>
    <t>PLATZ</t>
  </si>
  <si>
    <t>VOLL</t>
  </si>
  <si>
    <t>ABR.</t>
  </si>
  <si>
    <t>GES.</t>
  </si>
  <si>
    <t>d</t>
  </si>
  <si>
    <t>3/4</t>
  </si>
  <si>
    <t>4/3</t>
  </si>
  <si>
    <t>2/1</t>
  </si>
  <si>
    <t>1/2</t>
  </si>
  <si>
    <t>Bahn</t>
  </si>
  <si>
    <t>Vorrunde</t>
  </si>
  <si>
    <t>Platz</t>
  </si>
  <si>
    <t>Ja</t>
  </si>
  <si>
    <t>Finale Start</t>
  </si>
  <si>
    <t>d/h</t>
  </si>
  <si>
    <t>Mannschaft</t>
  </si>
  <si>
    <t>Reihung</t>
  </si>
  <si>
    <t>Mix</t>
  </si>
  <si>
    <t>BAWAG PSK</t>
  </si>
  <si>
    <t>nein</t>
  </si>
  <si>
    <t>Startplan</t>
  </si>
  <si>
    <t>MIX 7</t>
  </si>
  <si>
    <t>OeNB</t>
  </si>
  <si>
    <t>h od. d</t>
  </si>
  <si>
    <t>Schnitt</t>
  </si>
  <si>
    <t>h</t>
  </si>
  <si>
    <t>MAHR Alfred</t>
  </si>
  <si>
    <t>MAHR Helga</t>
  </si>
  <si>
    <t>ZOFFMANN Johann</t>
  </si>
  <si>
    <t>SIMULAK Christian</t>
  </si>
  <si>
    <t>SIMULAK Josef</t>
  </si>
  <si>
    <t>RISNAR Leopold</t>
  </si>
  <si>
    <t>SEIDL Johann</t>
  </si>
  <si>
    <t>KÖNIG Brigitte</t>
  </si>
  <si>
    <t>SIMULAK Silvia</t>
  </si>
  <si>
    <t>FRANZ Horst</t>
  </si>
  <si>
    <t>FEDERHOFER Hans</t>
  </si>
  <si>
    <t>KLOIBER Doris</t>
  </si>
  <si>
    <t>ROTT Daniela</t>
  </si>
  <si>
    <t>THÜRINGER Carol</t>
  </si>
  <si>
    <t>PETERS Peter</t>
  </si>
  <si>
    <t>ROTT Peter</t>
  </si>
  <si>
    <t>WUSTINGER Herbert</t>
  </si>
  <si>
    <t>HABITZL Walter</t>
  </si>
  <si>
    <t>KAHR Josef</t>
  </si>
  <si>
    <t>NIKIC Goran</t>
  </si>
  <si>
    <t>PRESSL Hannes</t>
  </si>
  <si>
    <t>PFEIFFER Gerhard</t>
  </si>
  <si>
    <t>PFEIFFER Thomas</t>
  </si>
  <si>
    <t>KOCH Erwin</t>
  </si>
  <si>
    <t>BRUCKNER Johann</t>
  </si>
  <si>
    <t>MARCHART Richard</t>
  </si>
  <si>
    <t>KOCH Maximilian</t>
  </si>
  <si>
    <t>SWATOSCH Patrick</t>
  </si>
  <si>
    <t>KOCH Gabriele</t>
  </si>
  <si>
    <t>MARASS Siegfried</t>
  </si>
  <si>
    <t>RATH Dominik</t>
  </si>
  <si>
    <t>Bahn 1-2 Herren</t>
  </si>
  <si>
    <t>Bahn 3-4 Damen</t>
  </si>
  <si>
    <t>40. Wiener Bankenturnier</t>
  </si>
  <si>
    <t>Wiener Bankenmeister ENTSCHEIDUNG</t>
  </si>
  <si>
    <t>Damen + Herren</t>
  </si>
  <si>
    <t>KEFEDER Inge</t>
  </si>
  <si>
    <t>KEFEDER Rudi</t>
  </si>
  <si>
    <t>MAHR Silvia</t>
  </si>
  <si>
    <t>BA</t>
  </si>
  <si>
    <t>MIX</t>
  </si>
  <si>
    <t>MIX Paar - Bewerb</t>
  </si>
  <si>
    <t>CAPAR Markus</t>
  </si>
  <si>
    <t>x</t>
  </si>
  <si>
    <t>j</t>
  </si>
  <si>
    <t>n</t>
  </si>
  <si>
    <t>2.</t>
  </si>
  <si>
    <t>3.</t>
  </si>
  <si>
    <t>4.</t>
  </si>
  <si>
    <t>1.</t>
  </si>
  <si>
    <t>Koch Erwin</t>
  </si>
  <si>
    <t>Habitzl</t>
  </si>
  <si>
    <t>Koch Maxi</t>
  </si>
  <si>
    <t>Koch Gaby</t>
  </si>
  <si>
    <t>Mahr Helga</t>
  </si>
  <si>
    <t>Simulak Silvia</t>
  </si>
  <si>
    <t>Simulak Christian</t>
  </si>
  <si>
    <t>Thüringer Carol</t>
  </si>
  <si>
    <t>König Beigitte</t>
  </si>
  <si>
    <t>Rott Daniala</t>
  </si>
  <si>
    <t>Kefeder Inge</t>
  </si>
  <si>
    <t>Kahr Josef</t>
  </si>
  <si>
    <t>Swatosch Patrik</t>
  </si>
  <si>
    <t>Kloiber Doris</t>
  </si>
  <si>
    <t>Marchart Richard</t>
  </si>
  <si>
    <t>Nikic Goran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</si>
</sst>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h:mm"/>
    <numFmt numFmtId="165" formatCode="0.0"/>
    <numFmt numFmtId="166" formatCode="[$-C07]d/mmmm\ yyyy;@"/>
  </numFmts>
  <fonts count="56" x14ac:knownFonts="1">
    <font>
      <sz val="10"/>
      <name val="Arial"/>
    </font>
    <font>
      <sz val="10"/>
      <name val="Arial"/>
      <family val="2"/>
    </font>
    <font>
      <b/>
      <i/>
      <sz val="16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b/>
      <sz val="24"/>
      <color indexed="17"/>
      <name val="Arial"/>
      <family val="2"/>
    </font>
    <font>
      <sz val="12"/>
      <name val="Arial"/>
      <family val="2"/>
    </font>
    <font>
      <b/>
      <sz val="26"/>
      <name val="Arial"/>
      <family val="2"/>
    </font>
    <font>
      <sz val="18"/>
      <name val="Arial"/>
      <family val="2"/>
    </font>
    <font>
      <b/>
      <sz val="20"/>
      <color indexed="17"/>
      <name val="Arial"/>
      <family val="2"/>
    </font>
    <font>
      <b/>
      <sz val="18"/>
      <color indexed="8"/>
      <name val="Arial"/>
      <family val="2"/>
    </font>
    <font>
      <b/>
      <sz val="20"/>
      <color indexed="12"/>
      <name val="Arial"/>
      <family val="2"/>
    </font>
    <font>
      <b/>
      <sz val="20"/>
      <color indexed="10"/>
      <name val="Arial"/>
      <family val="2"/>
    </font>
    <font>
      <b/>
      <sz val="16"/>
      <color indexed="12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b/>
      <sz val="20"/>
      <color indexed="20"/>
      <name val="Arial"/>
      <family val="2"/>
    </font>
    <font>
      <sz val="20"/>
      <color indexed="8"/>
      <name val="Arial"/>
      <family val="2"/>
    </font>
    <font>
      <sz val="12"/>
      <color indexed="12"/>
      <name val="Arial"/>
      <family val="2"/>
    </font>
    <font>
      <b/>
      <sz val="8"/>
      <color indexed="17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color indexed="17"/>
      <name val="Arial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sz val="14"/>
      <color indexed="20"/>
      <name val="Arial"/>
      <family val="2"/>
    </font>
    <font>
      <b/>
      <i/>
      <sz val="8"/>
      <name val="Arial"/>
      <family val="2"/>
    </font>
    <font>
      <sz val="18"/>
      <color indexed="8"/>
      <name val="Arial"/>
      <family val="2"/>
    </font>
    <font>
      <sz val="11"/>
      <color indexed="8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sz val="16"/>
      <color indexed="8"/>
      <name val="Arial"/>
      <family val="2"/>
    </font>
    <font>
      <b/>
      <sz val="18"/>
      <name val="Arial"/>
      <family val="2"/>
    </font>
    <font>
      <sz val="16"/>
      <color indexed="8"/>
      <name val="Arial"/>
      <family val="2"/>
    </font>
    <font>
      <b/>
      <sz val="20"/>
      <color indexed="8"/>
      <name val="Arial"/>
      <family val="2"/>
    </font>
    <font>
      <sz val="14"/>
      <name val="Arial"/>
      <family val="2"/>
    </font>
    <font>
      <b/>
      <sz val="26"/>
      <color indexed="8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sz val="7"/>
      <color indexed="10"/>
      <name val="Arial"/>
      <family val="2"/>
    </font>
    <font>
      <sz val="10"/>
      <color indexed="17"/>
      <name val="Arial"/>
      <family val="2"/>
    </font>
    <font>
      <sz val="16"/>
      <color indexed="17"/>
      <name val="Arial"/>
      <family val="2"/>
    </font>
    <font>
      <sz val="16"/>
      <color indexed="12"/>
      <name val="Arial"/>
      <family val="2"/>
    </font>
    <font>
      <sz val="13"/>
      <color indexed="8"/>
      <name val="Arial"/>
      <family val="2"/>
    </font>
    <font>
      <sz val="10"/>
      <color indexed="8"/>
      <name val="Calibri"/>
      <family val="2"/>
    </font>
    <font>
      <sz val="8"/>
      <color indexed="10"/>
      <name val="Arial"/>
      <family val="2"/>
    </font>
    <font>
      <sz val="1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12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1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thick">
        <color indexed="10"/>
      </top>
      <bottom style="thin">
        <color indexed="64"/>
      </bottom>
      <diagonal/>
    </border>
    <border>
      <left style="thin">
        <color indexed="64"/>
      </left>
      <right style="thick">
        <color indexed="10"/>
      </right>
      <top style="thin">
        <color indexed="64"/>
      </top>
      <bottom style="thin">
        <color indexed="64"/>
      </bottom>
      <diagonal/>
    </border>
    <border>
      <left style="thick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1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1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10"/>
      </bottom>
      <diagonal/>
    </border>
    <border>
      <left style="thin">
        <color indexed="64"/>
      </left>
      <right style="thick">
        <color indexed="10"/>
      </right>
      <top style="thin">
        <color indexed="64"/>
      </top>
      <bottom style="thick">
        <color indexed="10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ck">
        <color indexed="12"/>
      </bottom>
      <diagonal/>
    </border>
    <border>
      <left style="thick">
        <color indexed="10"/>
      </left>
      <right style="thin">
        <color indexed="64"/>
      </right>
      <top style="thick">
        <color indexed="10"/>
      </top>
      <bottom style="thin">
        <color indexed="64"/>
      </bottom>
      <diagonal/>
    </border>
    <border>
      <left style="thin">
        <color indexed="64"/>
      </left>
      <right style="thick">
        <color indexed="10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/>
      <top style="thick">
        <color indexed="12"/>
      </top>
      <bottom style="thin">
        <color indexed="64"/>
      </bottom>
      <diagonal/>
    </border>
    <border>
      <left/>
      <right/>
      <top style="thick">
        <color indexed="12"/>
      </top>
      <bottom style="thin">
        <color indexed="64"/>
      </bottom>
      <diagonal/>
    </border>
    <border>
      <left/>
      <right style="medium">
        <color indexed="64"/>
      </right>
      <top style="thick">
        <color indexed="1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10"/>
      </top>
      <bottom style="thin">
        <color indexed="64"/>
      </bottom>
      <diagonal/>
    </border>
    <border>
      <left style="thin">
        <color indexed="64"/>
      </left>
      <right style="thick">
        <color indexed="10"/>
      </right>
      <top style="thick">
        <color indexed="1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10"/>
      </top>
      <bottom style="thin">
        <color indexed="64"/>
      </bottom>
      <diagonal/>
    </border>
    <border>
      <left style="thin">
        <color indexed="64"/>
      </left>
      <right/>
      <top style="thick">
        <color indexed="10"/>
      </top>
      <bottom style="thin">
        <color indexed="64"/>
      </bottom>
      <diagonal/>
    </border>
    <border>
      <left/>
      <right/>
      <top style="thick">
        <color indexed="10"/>
      </top>
      <bottom style="thin">
        <color indexed="64"/>
      </bottom>
      <diagonal/>
    </border>
    <border>
      <left/>
      <right style="medium">
        <color indexed="64"/>
      </right>
      <top style="thick">
        <color indexed="1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9" fillId="0" borderId="0"/>
    <xf numFmtId="0" fontId="1" fillId="0" borderId="0"/>
    <xf numFmtId="0" fontId="1" fillId="0" borderId="0"/>
    <xf numFmtId="0" fontId="42" fillId="0" borderId="0"/>
  </cellStyleXfs>
  <cellXfs count="485">
    <xf numFmtId="0" fontId="0" fillId="0" borderId="0" xfId="0"/>
    <xf numFmtId="0" fontId="2" fillId="0" borderId="0" xfId="3" applyFont="1" applyAlignment="1">
      <alignment vertical="center"/>
    </xf>
    <xf numFmtId="0" fontId="4" fillId="0" borderId="1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3" xfId="3" applyFont="1" applyBorder="1" applyAlignment="1">
      <alignment horizontal="center" vertical="center"/>
    </xf>
    <xf numFmtId="0" fontId="5" fillId="0" borderId="0" xfId="3" applyFont="1" applyAlignment="1">
      <alignment vertical="center"/>
    </xf>
    <xf numFmtId="0" fontId="5" fillId="0" borderId="0" xfId="3" applyFont="1" applyAlignment="1">
      <alignment horizontal="center" vertical="center"/>
    </xf>
    <xf numFmtId="0" fontId="1" fillId="0" borderId="0" xfId="2" applyAlignment="1">
      <alignment vertical="center"/>
    </xf>
    <xf numFmtId="0" fontId="10" fillId="0" borderId="0" xfId="2" applyFont="1" applyAlignment="1">
      <alignment vertical="center"/>
    </xf>
    <xf numFmtId="0" fontId="1" fillId="0" borderId="0" xfId="2" applyAlignment="1">
      <alignment horizontal="center" vertical="center"/>
    </xf>
    <xf numFmtId="0" fontId="1" fillId="0" borderId="0" xfId="2"/>
    <xf numFmtId="0" fontId="10" fillId="0" borderId="0" xfId="2" applyFont="1" applyAlignment="1">
      <alignment horizontal="center" vertical="center"/>
    </xf>
    <xf numFmtId="0" fontId="1" fillId="0" borderId="0" xfId="2" applyAlignment="1">
      <alignment horizontal="center"/>
    </xf>
    <xf numFmtId="0" fontId="10" fillId="0" borderId="0" xfId="2" applyFont="1" applyAlignment="1">
      <alignment horizontal="left" vertical="center"/>
    </xf>
    <xf numFmtId="0" fontId="9" fillId="0" borderId="0" xfId="1"/>
    <xf numFmtId="0" fontId="9" fillId="0" borderId="0" xfId="1" applyAlignment="1">
      <alignment vertical="center"/>
    </xf>
    <xf numFmtId="0" fontId="19" fillId="0" borderId="0" xfId="0" applyFont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5" fillId="2" borderId="4" xfId="2" applyFont="1" applyFill="1" applyBorder="1" applyAlignment="1">
      <alignment horizontal="center" vertical="center"/>
    </xf>
    <xf numFmtId="0" fontId="5" fillId="2" borderId="5" xfId="2" applyFont="1" applyFill="1" applyBorder="1" applyAlignment="1">
      <alignment horizontal="center" vertical="center"/>
    </xf>
    <xf numFmtId="0" fontId="5" fillId="2" borderId="6" xfId="2" applyFont="1" applyFill="1" applyBorder="1" applyAlignment="1">
      <alignment horizontal="center" vertical="center"/>
    </xf>
    <xf numFmtId="0" fontId="17" fillId="0" borderId="5" xfId="2" applyFont="1" applyFill="1" applyBorder="1" applyAlignment="1">
      <alignment vertical="center"/>
    </xf>
    <xf numFmtId="0" fontId="17" fillId="0" borderId="5" xfId="2" applyFont="1" applyFill="1" applyBorder="1" applyAlignment="1">
      <alignment horizontal="center" vertical="center"/>
    </xf>
    <xf numFmtId="0" fontId="17" fillId="0" borderId="6" xfId="2" applyFont="1" applyFill="1" applyBorder="1" applyAlignment="1">
      <alignment horizontal="center" vertical="center"/>
    </xf>
    <xf numFmtId="0" fontId="17" fillId="0" borderId="4" xfId="2" applyFont="1" applyFill="1" applyBorder="1" applyAlignment="1">
      <alignment horizontal="center" vertical="center"/>
    </xf>
    <xf numFmtId="0" fontId="17" fillId="0" borderId="7" xfId="2" applyFont="1" applyFill="1" applyBorder="1" applyAlignment="1">
      <alignment horizontal="center"/>
    </xf>
    <xf numFmtId="0" fontId="17" fillId="0" borderId="8" xfId="2" applyFont="1" applyFill="1" applyBorder="1" applyAlignment="1">
      <alignment horizontal="center"/>
    </xf>
    <xf numFmtId="0" fontId="17" fillId="0" borderId="9" xfId="2" applyFont="1" applyFill="1" applyBorder="1" applyAlignment="1">
      <alignment horizontal="center"/>
    </xf>
    <xf numFmtId="0" fontId="17" fillId="0" borderId="10" xfId="2" applyFont="1" applyFill="1" applyBorder="1" applyAlignment="1">
      <alignment horizontal="center"/>
    </xf>
    <xf numFmtId="0" fontId="17" fillId="0" borderId="11" xfId="2" applyFont="1" applyFill="1" applyBorder="1" applyAlignment="1">
      <alignment horizontal="center"/>
    </xf>
    <xf numFmtId="0" fontId="17" fillId="0" borderId="12" xfId="2" applyFont="1" applyFill="1" applyBorder="1" applyAlignment="1">
      <alignment horizontal="center"/>
    </xf>
    <xf numFmtId="0" fontId="17" fillId="0" borderId="13" xfId="2" applyFont="1" applyFill="1" applyBorder="1" applyAlignment="1">
      <alignment horizontal="center"/>
    </xf>
    <xf numFmtId="0" fontId="17" fillId="0" borderId="0" xfId="2" applyFont="1" applyFill="1" applyAlignment="1">
      <alignment horizontal="center"/>
    </xf>
    <xf numFmtId="0" fontId="18" fillId="0" borderId="0" xfId="2" applyFont="1" applyFill="1" applyAlignment="1">
      <alignment horizontal="center"/>
    </xf>
    <xf numFmtId="0" fontId="20" fillId="0" borderId="14" xfId="2" applyFont="1" applyFill="1" applyBorder="1" applyAlignment="1">
      <alignment horizontal="center" vertical="center"/>
    </xf>
    <xf numFmtId="0" fontId="20" fillId="0" borderId="15" xfId="2" applyFont="1" applyFill="1" applyBorder="1" applyAlignment="1">
      <alignment horizontal="center" vertical="center"/>
    </xf>
    <xf numFmtId="0" fontId="20" fillId="0" borderId="16" xfId="2" applyFont="1" applyFill="1" applyBorder="1" applyAlignment="1">
      <alignment horizontal="center" vertical="center"/>
    </xf>
    <xf numFmtId="0" fontId="1" fillId="0" borderId="0" xfId="2" applyAlignment="1"/>
    <xf numFmtId="0" fontId="18" fillId="0" borderId="0" xfId="2" applyFont="1" applyFill="1" applyAlignment="1"/>
    <xf numFmtId="0" fontId="24" fillId="0" borderId="0" xfId="2" applyFont="1" applyAlignment="1">
      <alignment horizontal="center"/>
    </xf>
    <xf numFmtId="0" fontId="17" fillId="0" borderId="0" xfId="2" applyFont="1" applyFill="1" applyBorder="1" applyAlignment="1">
      <alignment horizontal="center"/>
    </xf>
    <xf numFmtId="0" fontId="9" fillId="0" borderId="0" xfId="1" applyAlignment="1">
      <alignment horizontal="center"/>
    </xf>
    <xf numFmtId="0" fontId="5" fillId="2" borderId="5" xfId="2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2" applyFont="1" applyAlignment="1">
      <alignment horizontal="center"/>
    </xf>
    <xf numFmtId="49" fontId="25" fillId="0" borderId="0" xfId="0" applyNumberFormat="1" applyFont="1" applyBorder="1" applyAlignment="1">
      <alignment horizontal="center" vertical="center"/>
    </xf>
    <xf numFmtId="49" fontId="6" fillId="0" borderId="0" xfId="2" applyNumberFormat="1" applyFont="1" applyAlignment="1">
      <alignment horizontal="center" vertical="center"/>
    </xf>
    <xf numFmtId="49" fontId="4" fillId="0" borderId="0" xfId="2" applyNumberFormat="1" applyFont="1" applyAlignment="1">
      <alignment horizontal="center"/>
    </xf>
    <xf numFmtId="49" fontId="5" fillId="0" borderId="0" xfId="3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5" xfId="2" applyNumberFormat="1" applyFont="1" applyBorder="1" applyAlignment="1">
      <alignment horizontal="center"/>
    </xf>
    <xf numFmtId="49" fontId="4" fillId="0" borderId="7" xfId="2" applyNumberFormat="1" applyFont="1" applyBorder="1" applyAlignment="1">
      <alignment horizontal="center"/>
    </xf>
    <xf numFmtId="49" fontId="4" fillId="0" borderId="17" xfId="2" applyNumberFormat="1" applyFont="1" applyBorder="1" applyAlignment="1">
      <alignment horizontal="center"/>
    </xf>
    <xf numFmtId="49" fontId="5" fillId="0" borderId="0" xfId="2" applyNumberFormat="1" applyFont="1" applyAlignment="1">
      <alignment horizontal="center"/>
    </xf>
    <xf numFmtId="2" fontId="22" fillId="0" borderId="0" xfId="0" applyNumberFormat="1" applyFont="1" applyBorder="1" applyAlignment="1">
      <alignment vertical="center"/>
    </xf>
    <xf numFmtId="2" fontId="23" fillId="0" borderId="0" xfId="2" applyNumberFormat="1" applyFont="1" applyAlignment="1">
      <alignment vertical="center"/>
    </xf>
    <xf numFmtId="2" fontId="3" fillId="0" borderId="0" xfId="2" applyNumberFormat="1" applyFont="1" applyAlignment="1">
      <alignment vertical="center"/>
    </xf>
    <xf numFmtId="2" fontId="3" fillId="0" borderId="0" xfId="2" applyNumberFormat="1" applyFont="1" applyBorder="1" applyAlignment="1">
      <alignment vertical="center"/>
    </xf>
    <xf numFmtId="0" fontId="4" fillId="0" borderId="0" xfId="2" applyFont="1" applyAlignment="1">
      <alignment horizontal="center"/>
    </xf>
    <xf numFmtId="0" fontId="17" fillId="0" borderId="18" xfId="2" applyFont="1" applyFill="1" applyBorder="1" applyAlignment="1">
      <alignment horizontal="center" vertical="center"/>
    </xf>
    <xf numFmtId="0" fontId="17" fillId="0" borderId="19" xfId="2" applyFont="1" applyFill="1" applyBorder="1" applyAlignment="1">
      <alignment vertical="center"/>
    </xf>
    <xf numFmtId="0" fontId="17" fillId="0" borderId="19" xfId="2" applyFont="1" applyFill="1" applyBorder="1" applyAlignment="1">
      <alignment horizontal="center" vertical="center"/>
    </xf>
    <xf numFmtId="0" fontId="17" fillId="0" borderId="20" xfId="2" applyFont="1" applyFill="1" applyBorder="1" applyAlignment="1">
      <alignment horizontal="center" vertical="center"/>
    </xf>
    <xf numFmtId="49" fontId="18" fillId="0" borderId="4" xfId="2" applyNumberFormat="1" applyFont="1" applyBorder="1" applyAlignment="1">
      <alignment horizontal="center" vertical="center"/>
    </xf>
    <xf numFmtId="0" fontId="26" fillId="0" borderId="12" xfId="2" applyFont="1" applyBorder="1" applyAlignment="1">
      <alignment horizontal="center" vertical="center"/>
    </xf>
    <xf numFmtId="49" fontId="18" fillId="0" borderId="0" xfId="2" applyNumberFormat="1" applyFont="1" applyAlignment="1">
      <alignment horizontal="center" vertical="center"/>
    </xf>
    <xf numFmtId="0" fontId="18" fillId="0" borderId="0" xfId="2" applyFont="1" applyAlignment="1">
      <alignment vertical="center"/>
    </xf>
    <xf numFmtId="0" fontId="18" fillId="0" borderId="0" xfId="2" applyFont="1" applyAlignment="1">
      <alignment horizontal="center" vertical="center"/>
    </xf>
    <xf numFmtId="0" fontId="17" fillId="0" borderId="5" xfId="2" applyFont="1" applyFill="1" applyBorder="1" applyAlignment="1">
      <alignment horizontal="center"/>
    </xf>
    <xf numFmtId="0" fontId="1" fillId="0" borderId="0" xfId="2" applyBorder="1" applyAlignment="1">
      <alignment vertical="center"/>
    </xf>
    <xf numFmtId="0" fontId="29" fillId="0" borderId="0" xfId="3" applyFont="1" applyFill="1" applyBorder="1" applyAlignment="1">
      <alignment vertical="center"/>
    </xf>
    <xf numFmtId="0" fontId="3" fillId="0" borderId="0" xfId="3" applyFont="1" applyFill="1" applyBorder="1" applyAlignment="1">
      <alignment horizontal="center" vertical="center"/>
    </xf>
    <xf numFmtId="0" fontId="3" fillId="0" borderId="0" xfId="3" applyFont="1" applyFill="1" applyBorder="1" applyAlignment="1">
      <alignment vertical="center"/>
    </xf>
    <xf numFmtId="0" fontId="3" fillId="0" borderId="0" xfId="3" applyFont="1" applyAlignment="1">
      <alignment vertical="center"/>
    </xf>
    <xf numFmtId="0" fontId="17" fillId="0" borderId="5" xfId="2" applyFont="1" applyFill="1" applyBorder="1" applyAlignment="1">
      <alignment horizontal="left"/>
    </xf>
    <xf numFmtId="0" fontId="17" fillId="0" borderId="17" xfId="2" applyFont="1" applyFill="1" applyBorder="1" applyAlignment="1">
      <alignment horizontal="left"/>
    </xf>
    <xf numFmtId="0" fontId="17" fillId="0" borderId="0" xfId="2" applyFont="1" applyFill="1" applyAlignment="1">
      <alignment horizontal="left"/>
    </xf>
    <xf numFmtId="0" fontId="1" fillId="0" borderId="0" xfId="2" applyFont="1" applyAlignment="1">
      <alignment horizontal="left"/>
    </xf>
    <xf numFmtId="0" fontId="18" fillId="0" borderId="0" xfId="2" applyFont="1" applyFill="1" applyAlignment="1">
      <alignment horizontal="left"/>
    </xf>
    <xf numFmtId="0" fontId="1" fillId="0" borderId="0" xfId="2" applyFill="1" applyAlignment="1">
      <alignment horizontal="left"/>
    </xf>
    <xf numFmtId="0" fontId="1" fillId="0" borderId="0" xfId="2" applyAlignment="1">
      <alignment horizontal="left"/>
    </xf>
    <xf numFmtId="0" fontId="17" fillId="0" borderId="7" xfId="2" applyFont="1" applyFill="1" applyBorder="1" applyAlignment="1">
      <alignment horizontal="left"/>
    </xf>
    <xf numFmtId="0" fontId="31" fillId="0" borderId="5" xfId="2" applyFont="1" applyFill="1" applyBorder="1" applyAlignment="1">
      <alignment horizontal="left"/>
    </xf>
    <xf numFmtId="0" fontId="31" fillId="0" borderId="5" xfId="2" applyFont="1" applyFill="1" applyBorder="1" applyAlignment="1">
      <alignment horizontal="left" vertical="center"/>
    </xf>
    <xf numFmtId="0" fontId="31" fillId="0" borderId="5" xfId="2" applyFont="1" applyFill="1" applyBorder="1" applyAlignment="1">
      <alignment vertical="center"/>
    </xf>
    <xf numFmtId="0" fontId="1" fillId="0" borderId="0" xfId="2" applyFill="1" applyBorder="1" applyAlignment="1">
      <alignment vertical="center"/>
    </xf>
    <xf numFmtId="0" fontId="5" fillId="0" borderId="0" xfId="2" applyFont="1" applyFill="1" applyBorder="1" applyAlignment="1">
      <alignment horizontal="center" vertical="center"/>
    </xf>
    <xf numFmtId="0" fontId="5" fillId="0" borderId="0" xfId="3" applyFont="1" applyFill="1" applyBorder="1" applyAlignment="1">
      <alignment vertical="center"/>
    </xf>
    <xf numFmtId="0" fontId="31" fillId="0" borderId="19" xfId="2" applyFont="1" applyFill="1" applyBorder="1" applyAlignment="1">
      <alignment horizontal="left" vertical="center"/>
    </xf>
    <xf numFmtId="0" fontId="5" fillId="0" borderId="19" xfId="2" applyFont="1" applyBorder="1" applyAlignment="1">
      <alignment horizontal="center" vertical="center"/>
    </xf>
    <xf numFmtId="0" fontId="17" fillId="0" borderId="7" xfId="2" applyFont="1" applyBorder="1" applyAlignment="1">
      <alignment horizontal="center"/>
    </xf>
    <xf numFmtId="0" fontId="15" fillId="0" borderId="0" xfId="2" applyFont="1" applyAlignment="1">
      <alignment horizontal="center" vertical="center"/>
    </xf>
    <xf numFmtId="0" fontId="4" fillId="0" borderId="7" xfId="2" applyFont="1" applyBorder="1" applyAlignment="1">
      <alignment horizontal="left"/>
    </xf>
    <xf numFmtId="49" fontId="4" fillId="0" borderId="19" xfId="2" applyNumberFormat="1" applyFont="1" applyBorder="1" applyAlignment="1">
      <alignment horizontal="center"/>
    </xf>
    <xf numFmtId="0" fontId="17" fillId="0" borderId="19" xfId="2" applyFont="1" applyFill="1" applyBorder="1" applyAlignment="1">
      <alignment horizontal="left"/>
    </xf>
    <xf numFmtId="0" fontId="31" fillId="0" borderId="7" xfId="2" applyFont="1" applyFill="1" applyBorder="1" applyAlignment="1">
      <alignment horizontal="left"/>
    </xf>
    <xf numFmtId="0" fontId="6" fillId="0" borderId="0" xfId="2" applyFont="1" applyAlignment="1">
      <alignment horizontal="center" vertical="center"/>
    </xf>
    <xf numFmtId="0" fontId="17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18" fillId="0" borderId="9" xfId="2" applyFont="1" applyFill="1" applyBorder="1" applyAlignment="1">
      <alignment horizontal="center" vertical="center"/>
    </xf>
    <xf numFmtId="0" fontId="18" fillId="0" borderId="19" xfId="2" applyFont="1" applyFill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5" fillId="0" borderId="0" xfId="3" applyFont="1" applyFill="1" applyBorder="1" applyAlignment="1">
      <alignment horizontal="center" vertical="center"/>
    </xf>
    <xf numFmtId="0" fontId="3" fillId="0" borderId="0" xfId="3" applyFont="1" applyFill="1" applyBorder="1" applyAlignment="1">
      <alignment horizontal="left" vertical="center"/>
    </xf>
    <xf numFmtId="0" fontId="5" fillId="0" borderId="21" xfId="2" applyFont="1" applyBorder="1" applyAlignment="1">
      <alignment horizontal="center" vertical="center"/>
    </xf>
    <xf numFmtId="0" fontId="5" fillId="0" borderId="0" xfId="2" applyFont="1" applyAlignment="1">
      <alignment horizontal="center"/>
    </xf>
    <xf numFmtId="0" fontId="5" fillId="0" borderId="0" xfId="1" applyFont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0" fillId="0" borderId="0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7" fillId="0" borderId="8" xfId="2" applyFont="1" applyBorder="1" applyAlignment="1">
      <alignment horizontal="center"/>
    </xf>
    <xf numFmtId="0" fontId="18" fillId="0" borderId="0" xfId="2" applyFont="1" applyAlignment="1">
      <alignment horizontal="center"/>
    </xf>
    <xf numFmtId="0" fontId="5" fillId="0" borderId="5" xfId="2" applyFont="1" applyFill="1" applyBorder="1" applyAlignment="1">
      <alignment horizontal="center"/>
    </xf>
    <xf numFmtId="0" fontId="1" fillId="0" borderId="0" xfId="2" applyFill="1" applyAlignment="1">
      <alignment vertical="center"/>
    </xf>
    <xf numFmtId="0" fontId="18" fillId="0" borderId="5" xfId="1" applyFont="1" applyFill="1" applyBorder="1" applyAlignment="1">
      <alignment horizontal="center"/>
    </xf>
    <xf numFmtId="0" fontId="37" fillId="0" borderId="0" xfId="0" applyFont="1" applyBorder="1" applyAlignment="1">
      <alignment vertical="center"/>
    </xf>
    <xf numFmtId="0" fontId="31" fillId="0" borderId="19" xfId="2" applyFont="1" applyFill="1" applyBorder="1" applyAlignment="1">
      <alignment horizontal="left"/>
    </xf>
    <xf numFmtId="0" fontId="2" fillId="0" borderId="0" xfId="3" applyFont="1" applyBorder="1" applyAlignment="1">
      <alignment vertical="center"/>
    </xf>
    <xf numFmtId="0" fontId="39" fillId="0" borderId="0" xfId="2" applyFont="1" applyAlignment="1">
      <alignment horizontal="center" vertical="center"/>
    </xf>
    <xf numFmtId="0" fontId="18" fillId="2" borderId="5" xfId="2" applyFont="1" applyFill="1" applyBorder="1" applyAlignment="1">
      <alignment horizontal="center" vertical="center"/>
    </xf>
    <xf numFmtId="0" fontId="18" fillId="2" borderId="6" xfId="2" applyFont="1" applyFill="1" applyBorder="1" applyAlignment="1">
      <alignment horizontal="center" vertical="center"/>
    </xf>
    <xf numFmtId="0" fontId="18" fillId="2" borderId="28" xfId="2" applyFont="1" applyFill="1" applyBorder="1" applyAlignment="1">
      <alignment horizontal="center" vertical="center"/>
    </xf>
    <xf numFmtId="0" fontId="17" fillId="0" borderId="23" xfId="2" applyFont="1" applyFill="1" applyBorder="1" applyAlignment="1">
      <alignment horizontal="center" vertical="center"/>
    </xf>
    <xf numFmtId="0" fontId="5" fillId="0" borderId="23" xfId="2" applyFont="1" applyFill="1" applyBorder="1" applyAlignment="1">
      <alignment horizontal="center"/>
    </xf>
    <xf numFmtId="0" fontId="18" fillId="0" borderId="23" xfId="2" applyFont="1" applyFill="1" applyBorder="1" applyAlignment="1">
      <alignment horizontal="center"/>
    </xf>
    <xf numFmtId="0" fontId="18" fillId="0" borderId="5" xfId="2" applyFont="1" applyFill="1" applyBorder="1" applyAlignment="1">
      <alignment horizontal="center"/>
    </xf>
    <xf numFmtId="0" fontId="9" fillId="0" borderId="0" xfId="1" applyFill="1" applyAlignment="1">
      <alignment vertical="center"/>
    </xf>
    <xf numFmtId="0" fontId="32" fillId="3" borderId="29" xfId="3" applyFont="1" applyFill="1" applyBorder="1" applyAlignment="1">
      <alignment horizontal="center" vertical="center"/>
    </xf>
    <xf numFmtId="0" fontId="32" fillId="4" borderId="29" xfId="3" applyFont="1" applyFill="1" applyBorder="1" applyAlignment="1">
      <alignment horizontal="center" vertical="center"/>
    </xf>
    <xf numFmtId="0" fontId="3" fillId="4" borderId="3" xfId="3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/>
    </xf>
    <xf numFmtId="0" fontId="18" fillId="0" borderId="23" xfId="1" applyFont="1" applyFill="1" applyBorder="1" applyAlignment="1">
      <alignment horizontal="center"/>
    </xf>
    <xf numFmtId="0" fontId="32" fillId="5" borderId="8" xfId="3" applyFont="1" applyFill="1" applyBorder="1" applyAlignment="1">
      <alignment horizontal="center" vertical="center"/>
    </xf>
    <xf numFmtId="0" fontId="3" fillId="5" borderId="30" xfId="3" applyFont="1" applyFill="1" applyBorder="1" applyAlignment="1">
      <alignment horizontal="center" vertical="center"/>
    </xf>
    <xf numFmtId="0" fontId="3" fillId="6" borderId="3" xfId="3" applyFont="1" applyFill="1" applyBorder="1" applyAlignment="1">
      <alignment horizontal="center" vertical="center"/>
    </xf>
    <xf numFmtId="0" fontId="5" fillId="0" borderId="31" xfId="2" applyFont="1" applyBorder="1" applyAlignment="1">
      <alignment vertical="center"/>
    </xf>
    <xf numFmtId="0" fontId="5" fillId="0" borderId="32" xfId="2" applyFont="1" applyBorder="1" applyAlignment="1">
      <alignment vertical="center"/>
    </xf>
    <xf numFmtId="0" fontId="5" fillId="2" borderId="33" xfId="2" applyFont="1" applyFill="1" applyBorder="1" applyAlignment="1">
      <alignment horizontal="center" vertical="center"/>
    </xf>
    <xf numFmtId="0" fontId="5" fillId="2" borderId="34" xfId="2" applyFont="1" applyFill="1" applyBorder="1" applyAlignment="1">
      <alignment horizontal="center" vertical="center"/>
    </xf>
    <xf numFmtId="0" fontId="17" fillId="0" borderId="33" xfId="2" applyFont="1" applyFill="1" applyBorder="1" applyAlignment="1">
      <alignment horizontal="center" vertical="center"/>
    </xf>
    <xf numFmtId="0" fontId="17" fillId="0" borderId="35" xfId="2" applyFont="1" applyFill="1" applyBorder="1" applyAlignment="1">
      <alignment vertical="center"/>
    </xf>
    <xf numFmtId="0" fontId="31" fillId="0" borderId="35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center" vertical="center"/>
    </xf>
    <xf numFmtId="0" fontId="17" fillId="0" borderId="36" xfId="2" applyFont="1" applyFill="1" applyBorder="1" applyAlignment="1">
      <alignment horizontal="center" vertical="center"/>
    </xf>
    <xf numFmtId="0" fontId="17" fillId="0" borderId="37" xfId="2" applyFont="1" applyFill="1" applyBorder="1" applyAlignment="1">
      <alignment horizontal="center" vertical="center"/>
    </xf>
    <xf numFmtId="0" fontId="5" fillId="0" borderId="38" xfId="2" applyFont="1" applyBorder="1" applyAlignment="1">
      <alignment vertical="center"/>
    </xf>
    <xf numFmtId="0" fontId="5" fillId="2" borderId="39" xfId="2" applyFont="1" applyFill="1" applyBorder="1" applyAlignment="1">
      <alignment horizontal="center" vertical="center"/>
    </xf>
    <xf numFmtId="0" fontId="17" fillId="0" borderId="40" xfId="2" applyFont="1" applyFill="1" applyBorder="1" applyAlignment="1">
      <alignment horizontal="center" vertical="center"/>
    </xf>
    <xf numFmtId="0" fontId="31" fillId="0" borderId="5" xfId="2" applyFont="1" applyBorder="1" applyAlignment="1">
      <alignment horizontal="center" vertical="center"/>
    </xf>
    <xf numFmtId="0" fontId="18" fillId="0" borderId="0" xfId="3" applyFont="1" applyAlignment="1">
      <alignment horizontal="center" vertical="center"/>
    </xf>
    <xf numFmtId="0" fontId="13" fillId="5" borderId="41" xfId="2" applyFont="1" applyFill="1" applyBorder="1" applyAlignment="1">
      <alignment horizontal="left" vertical="center"/>
    </xf>
    <xf numFmtId="0" fontId="31" fillId="0" borderId="0" xfId="2" applyFont="1" applyBorder="1" applyAlignment="1">
      <alignment horizontal="center" vertical="center"/>
    </xf>
    <xf numFmtId="0" fontId="13" fillId="3" borderId="41" xfId="2" applyFont="1" applyFill="1" applyBorder="1" applyAlignment="1">
      <alignment horizontal="left" vertical="center"/>
    </xf>
    <xf numFmtId="0" fontId="30" fillId="5" borderId="41" xfId="2" applyFont="1" applyFill="1" applyBorder="1" applyAlignment="1">
      <alignment horizontal="right" vertical="center"/>
    </xf>
    <xf numFmtId="0" fontId="30" fillId="3" borderId="41" xfId="2" applyFont="1" applyFill="1" applyBorder="1" applyAlignment="1">
      <alignment horizontal="right" vertical="center"/>
    </xf>
    <xf numFmtId="0" fontId="17" fillId="0" borderId="39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vertical="center"/>
    </xf>
    <xf numFmtId="0" fontId="31" fillId="0" borderId="42" xfId="2" applyFont="1" applyFill="1" applyBorder="1" applyAlignment="1">
      <alignment vertical="center"/>
    </xf>
    <xf numFmtId="0" fontId="17" fillId="0" borderId="42" xfId="2" applyFont="1" applyFill="1" applyBorder="1" applyAlignment="1">
      <alignment horizontal="center" vertical="center"/>
    </xf>
    <xf numFmtId="0" fontId="17" fillId="0" borderId="43" xfId="2" applyFont="1" applyFill="1" applyBorder="1" applyAlignment="1">
      <alignment horizontal="center" vertical="center"/>
    </xf>
    <xf numFmtId="0" fontId="17" fillId="0" borderId="44" xfId="2" applyFont="1" applyFill="1" applyBorder="1" applyAlignment="1">
      <alignment horizontal="center" vertical="center"/>
    </xf>
    <xf numFmtId="0" fontId="17" fillId="0" borderId="45" xfId="2" applyFont="1" applyFill="1" applyBorder="1" applyAlignment="1">
      <alignment horizontal="center" vertical="center"/>
    </xf>
    <xf numFmtId="0" fontId="31" fillId="0" borderId="19" xfId="2" applyFont="1" applyFill="1" applyBorder="1" applyAlignment="1">
      <alignment vertical="center"/>
    </xf>
    <xf numFmtId="0" fontId="17" fillId="0" borderId="34" xfId="2" applyFont="1" applyFill="1" applyBorder="1" applyAlignment="1">
      <alignment horizontal="center" vertical="center"/>
    </xf>
    <xf numFmtId="0" fontId="17" fillId="0" borderId="46" xfId="2" applyFont="1" applyFill="1" applyBorder="1" applyAlignment="1">
      <alignment horizontal="center" vertical="center"/>
    </xf>
    <xf numFmtId="0" fontId="18" fillId="0" borderId="5" xfId="2" applyFont="1" applyBorder="1" applyAlignment="1">
      <alignment horizontal="left" vertical="center"/>
    </xf>
    <xf numFmtId="0" fontId="1" fillId="0" borderId="5" xfId="2" applyFont="1" applyBorder="1" applyAlignment="1">
      <alignment horizontal="left" vertical="center"/>
    </xf>
    <xf numFmtId="165" fontId="8" fillId="0" borderId="0" xfId="0" applyNumberFormat="1" applyFont="1" applyFill="1" applyBorder="1" applyAlignment="1">
      <alignment vertical="center"/>
    </xf>
    <xf numFmtId="0" fontId="37" fillId="0" borderId="0" xfId="0" applyFont="1" applyFill="1" applyBorder="1" applyAlignment="1">
      <alignment vertical="center"/>
    </xf>
    <xf numFmtId="0" fontId="10" fillId="0" borderId="0" xfId="2" applyFont="1" applyFill="1" applyAlignment="1">
      <alignment horizontal="left" vertical="center"/>
    </xf>
    <xf numFmtId="0" fontId="5" fillId="0" borderId="47" xfId="2" applyFont="1" applyFill="1" applyBorder="1" applyAlignment="1">
      <alignment vertical="center"/>
    </xf>
    <xf numFmtId="0" fontId="5" fillId="0" borderId="40" xfId="2" applyFont="1" applyFill="1" applyBorder="1" applyAlignment="1">
      <alignment horizontal="center" vertical="center"/>
    </xf>
    <xf numFmtId="0" fontId="17" fillId="0" borderId="48" xfId="2" applyFont="1" applyFill="1" applyBorder="1" applyAlignment="1">
      <alignment horizontal="center" vertical="center"/>
    </xf>
    <xf numFmtId="0" fontId="3" fillId="0" borderId="49" xfId="3" applyFont="1" applyBorder="1" applyAlignment="1">
      <alignment horizontal="left" vertical="center"/>
    </xf>
    <xf numFmtId="0" fontId="3" fillId="0" borderId="50" xfId="3" applyFont="1" applyBorder="1" applyAlignment="1">
      <alignment horizontal="left" vertical="center"/>
    </xf>
    <xf numFmtId="164" fontId="5" fillId="0" borderId="11" xfId="3" applyNumberFormat="1" applyFont="1" applyBorder="1" applyAlignment="1">
      <alignment horizontal="center" vertical="center"/>
    </xf>
    <xf numFmtId="0" fontId="3" fillId="0" borderId="51" xfId="3" applyFont="1" applyBorder="1" applyAlignment="1">
      <alignment horizontal="left" vertical="center"/>
    </xf>
    <xf numFmtId="0" fontId="3" fillId="0" borderId="13" xfId="3" applyFont="1" applyBorder="1" applyAlignment="1">
      <alignment horizontal="left" vertical="center"/>
    </xf>
    <xf numFmtId="0" fontId="33" fillId="0" borderId="51" xfId="3" applyFont="1" applyBorder="1" applyAlignment="1">
      <alignment horizontal="left" vertical="center"/>
    </xf>
    <xf numFmtId="0" fontId="33" fillId="0" borderId="49" xfId="3" applyFont="1" applyBorder="1" applyAlignment="1">
      <alignment horizontal="left" vertical="center"/>
    </xf>
    <xf numFmtId="0" fontId="3" fillId="7" borderId="52" xfId="3" applyFont="1" applyFill="1" applyBorder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17" fillId="0" borderId="0" xfId="3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6" fillId="0" borderId="0" xfId="2" applyFont="1" applyFill="1" applyBorder="1" applyAlignment="1">
      <alignment horizontal="center" vertical="center"/>
    </xf>
    <xf numFmtId="0" fontId="18" fillId="0" borderId="51" xfId="2" applyFont="1" applyBorder="1" applyAlignment="1">
      <alignment vertical="center"/>
    </xf>
    <xf numFmtId="49" fontId="18" fillId="0" borderId="18" xfId="2" applyNumberFormat="1" applyFont="1" applyBorder="1" applyAlignment="1">
      <alignment horizontal="center" vertical="center"/>
    </xf>
    <xf numFmtId="0" fontId="18" fillId="0" borderId="19" xfId="2" applyFont="1" applyBorder="1" applyAlignment="1">
      <alignment horizontal="left" vertical="center"/>
    </xf>
    <xf numFmtId="0" fontId="31" fillId="0" borderId="19" xfId="2" applyFont="1" applyBorder="1" applyAlignment="1">
      <alignment horizontal="center" vertical="center"/>
    </xf>
    <xf numFmtId="0" fontId="18" fillId="0" borderId="12" xfId="2" applyFont="1" applyBorder="1" applyAlignment="1">
      <alignment vertical="center"/>
    </xf>
    <xf numFmtId="0" fontId="18" fillId="0" borderId="12" xfId="2" applyFont="1" applyBorder="1" applyAlignment="1">
      <alignment horizontal="center" vertical="center"/>
    </xf>
    <xf numFmtId="0" fontId="18" fillId="0" borderId="27" xfId="2" applyFont="1" applyFill="1" applyBorder="1" applyAlignment="1">
      <alignment horizontal="center" vertical="center"/>
    </xf>
    <xf numFmtId="0" fontId="1" fillId="0" borderId="19" xfId="2" applyFont="1" applyBorder="1" applyAlignment="1">
      <alignment horizontal="left" vertical="center"/>
    </xf>
    <xf numFmtId="2" fontId="34" fillId="5" borderId="41" xfId="2" applyNumberFormat="1" applyFont="1" applyFill="1" applyBorder="1" applyAlignment="1">
      <alignment horizontal="centerContinuous" vertical="center"/>
    </xf>
    <xf numFmtId="2" fontId="34" fillId="5" borderId="27" xfId="2" applyNumberFormat="1" applyFont="1" applyFill="1" applyBorder="1" applyAlignment="1">
      <alignment horizontal="center" vertical="center"/>
    </xf>
    <xf numFmtId="0" fontId="31" fillId="0" borderId="26" xfId="2" applyFont="1" applyFill="1" applyBorder="1" applyAlignment="1">
      <alignment horizontal="center" vertical="center"/>
    </xf>
    <xf numFmtId="0" fontId="31" fillId="0" borderId="22" xfId="2" applyFont="1" applyFill="1" applyBorder="1" applyAlignment="1">
      <alignment horizontal="center" vertical="center"/>
    </xf>
    <xf numFmtId="0" fontId="31" fillId="0" borderId="22" xfId="2" applyFont="1" applyBorder="1" applyAlignment="1">
      <alignment horizontal="center" vertical="center"/>
    </xf>
    <xf numFmtId="49" fontId="18" fillId="0" borderId="11" xfId="2" applyNumberFormat="1" applyFont="1" applyBorder="1" applyAlignment="1">
      <alignment horizontal="center" vertical="center"/>
    </xf>
    <xf numFmtId="49" fontId="18" fillId="0" borderId="53" xfId="2" applyNumberFormat="1" applyFont="1" applyBorder="1" applyAlignment="1">
      <alignment horizontal="left" vertical="center"/>
    </xf>
    <xf numFmtId="2" fontId="41" fillId="0" borderId="27" xfId="2" applyNumberFormat="1" applyFont="1" applyFill="1" applyBorder="1" applyAlignment="1">
      <alignment horizontal="center" vertical="center"/>
    </xf>
    <xf numFmtId="2" fontId="31" fillId="0" borderId="20" xfId="2" applyNumberFormat="1" applyFont="1" applyFill="1" applyBorder="1" applyAlignment="1">
      <alignment horizontal="center" vertical="center"/>
    </xf>
    <xf numFmtId="2" fontId="31" fillId="0" borderId="6" xfId="2" applyNumberFormat="1" applyFont="1" applyFill="1" applyBorder="1" applyAlignment="1">
      <alignment horizontal="center" vertical="center"/>
    </xf>
    <xf numFmtId="49" fontId="18" fillId="0" borderId="53" xfId="2" applyNumberFormat="1" applyFont="1" applyBorder="1" applyAlignment="1">
      <alignment horizontal="center" vertical="center"/>
    </xf>
    <xf numFmtId="0" fontId="18" fillId="0" borderId="41" xfId="2" applyFont="1" applyBorder="1" applyAlignment="1">
      <alignment vertical="center"/>
    </xf>
    <xf numFmtId="2" fontId="34" fillId="3" borderId="41" xfId="2" applyNumberFormat="1" applyFont="1" applyFill="1" applyBorder="1" applyAlignment="1">
      <alignment horizontal="centerContinuous" vertical="center"/>
    </xf>
    <xf numFmtId="2" fontId="34" fillId="3" borderId="27" xfId="2" applyNumberFormat="1" applyFont="1" applyFill="1" applyBorder="1" applyAlignment="1">
      <alignment horizontal="center" vertical="center"/>
    </xf>
    <xf numFmtId="0" fontId="17" fillId="0" borderId="54" xfId="2" applyFont="1" applyFill="1" applyBorder="1" applyAlignment="1">
      <alignment horizontal="center" vertical="center"/>
    </xf>
    <xf numFmtId="0" fontId="17" fillId="0" borderId="55" xfId="2" applyFont="1" applyFill="1" applyBorder="1" applyAlignment="1">
      <alignment horizontal="center" vertical="center"/>
    </xf>
    <xf numFmtId="0" fontId="32" fillId="7" borderId="56" xfId="3" applyFont="1" applyFill="1" applyBorder="1" applyAlignment="1">
      <alignment horizontal="center" vertical="center"/>
    </xf>
    <xf numFmtId="0" fontId="3" fillId="5" borderId="52" xfId="3" applyFont="1" applyFill="1" applyBorder="1" applyAlignment="1">
      <alignment horizontal="center" vertical="center"/>
    </xf>
    <xf numFmtId="0" fontId="32" fillId="6" borderId="29" xfId="3" applyFont="1" applyFill="1" applyBorder="1" applyAlignment="1">
      <alignment horizontal="center" vertical="center"/>
    </xf>
    <xf numFmtId="0" fontId="32" fillId="3" borderId="56" xfId="3" applyFont="1" applyFill="1" applyBorder="1" applyAlignment="1">
      <alignment horizontal="center" vertical="center"/>
    </xf>
    <xf numFmtId="1" fontId="13" fillId="5" borderId="53" xfId="2" applyNumberFormat="1" applyFont="1" applyFill="1" applyBorder="1" applyAlignment="1">
      <alignment horizontal="center" vertical="center"/>
    </xf>
    <xf numFmtId="0" fontId="1" fillId="0" borderId="0" xfId="2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7" fillId="0" borderId="0" xfId="4" applyFont="1" applyFill="1" applyBorder="1" applyAlignment="1">
      <alignment vertical="center" wrapText="1"/>
    </xf>
    <xf numFmtId="0" fontId="29" fillId="0" borderId="0" xfId="3" applyFont="1" applyAlignment="1">
      <alignment vertical="center"/>
    </xf>
    <xf numFmtId="0" fontId="32" fillId="5" borderId="57" xfId="3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vertical="center"/>
    </xf>
    <xf numFmtId="0" fontId="32" fillId="8" borderId="29" xfId="3" applyFont="1" applyFill="1" applyBorder="1" applyAlignment="1">
      <alignment horizontal="center" vertical="center"/>
    </xf>
    <xf numFmtId="0" fontId="32" fillId="9" borderId="56" xfId="3" applyFont="1" applyFill="1" applyBorder="1" applyAlignment="1">
      <alignment horizontal="center" vertical="center"/>
    </xf>
    <xf numFmtId="0" fontId="32" fillId="10" borderId="29" xfId="3" applyFont="1" applyFill="1" applyBorder="1" applyAlignment="1">
      <alignment horizontal="center" vertical="center"/>
    </xf>
    <xf numFmtId="0" fontId="3" fillId="8" borderId="3" xfId="3" applyFont="1" applyFill="1" applyBorder="1" applyAlignment="1">
      <alignment horizontal="center" vertical="center"/>
    </xf>
    <xf numFmtId="0" fontId="3" fillId="9" borderId="52" xfId="3" applyFont="1" applyFill="1" applyBorder="1" applyAlignment="1">
      <alignment horizontal="center" vertical="center"/>
    </xf>
    <xf numFmtId="0" fontId="3" fillId="10" borderId="3" xfId="3" applyFont="1" applyFill="1" applyBorder="1" applyAlignment="1">
      <alignment horizontal="center" vertical="center"/>
    </xf>
    <xf numFmtId="0" fontId="32" fillId="0" borderId="0" xfId="3" applyFont="1" applyFill="1" applyBorder="1" applyAlignment="1">
      <alignment horizontal="center" vertical="center"/>
    </xf>
    <xf numFmtId="1" fontId="13" fillId="3" borderId="53" xfId="2" applyNumberFormat="1" applyFont="1" applyFill="1" applyBorder="1" applyAlignment="1">
      <alignment horizontal="center" vertical="center"/>
    </xf>
    <xf numFmtId="0" fontId="13" fillId="5" borderId="41" xfId="2" applyFont="1" applyFill="1" applyBorder="1" applyAlignment="1">
      <alignment vertical="center"/>
    </xf>
    <xf numFmtId="0" fontId="31" fillId="0" borderId="0" xfId="2" applyFont="1" applyFill="1" applyBorder="1" applyAlignment="1">
      <alignment horizontal="center" vertical="center"/>
    </xf>
    <xf numFmtId="49" fontId="5" fillId="0" borderId="0" xfId="3" applyNumberFormat="1" applyFont="1" applyFill="1" applyBorder="1" applyAlignment="1">
      <alignment horizontal="center" vertical="center"/>
    </xf>
    <xf numFmtId="2" fontId="6" fillId="0" borderId="0" xfId="2" applyNumberFormat="1" applyFont="1" applyFill="1" applyBorder="1" applyAlignment="1">
      <alignment vertical="center"/>
    </xf>
    <xf numFmtId="1" fontId="13" fillId="0" borderId="0" xfId="2" applyNumberFormat="1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vertical="center"/>
    </xf>
    <xf numFmtId="0" fontId="13" fillId="0" borderId="0" xfId="2" applyFont="1" applyFill="1" applyBorder="1" applyAlignment="1">
      <alignment horizontal="left" vertical="center"/>
    </xf>
    <xf numFmtId="0" fontId="30" fillId="0" borderId="0" xfId="2" applyFont="1" applyFill="1" applyBorder="1" applyAlignment="1">
      <alignment horizontal="right" vertical="center"/>
    </xf>
    <xf numFmtId="2" fontId="34" fillId="0" borderId="0" xfId="2" applyNumberFormat="1" applyFont="1" applyFill="1" applyBorder="1" applyAlignment="1">
      <alignment horizontal="centerContinuous" vertical="center"/>
    </xf>
    <xf numFmtId="2" fontId="34" fillId="0" borderId="0" xfId="2" applyNumberFormat="1" applyFont="1" applyFill="1" applyBorder="1" applyAlignment="1">
      <alignment horizontal="center" vertical="center"/>
    </xf>
    <xf numFmtId="49" fontId="18" fillId="0" borderId="0" xfId="2" applyNumberFormat="1" applyFont="1" applyFill="1" applyBorder="1" applyAlignment="1">
      <alignment horizontal="center" vertical="center"/>
    </xf>
    <xf numFmtId="0" fontId="18" fillId="0" borderId="0" xfId="2" applyFont="1" applyFill="1" applyBorder="1" applyAlignment="1">
      <alignment vertical="center"/>
    </xf>
    <xf numFmtId="0" fontId="18" fillId="0" borderId="0" xfId="2" applyFont="1" applyFill="1" applyBorder="1" applyAlignment="1">
      <alignment horizontal="center" vertical="center"/>
    </xf>
    <xf numFmtId="2" fontId="1" fillId="0" borderId="0" xfId="2" applyNumberFormat="1" applyFill="1" applyBorder="1" applyAlignment="1">
      <alignment vertical="center"/>
    </xf>
    <xf numFmtId="0" fontId="1" fillId="0" borderId="0" xfId="2" applyFont="1" applyFill="1" applyBorder="1" applyAlignment="1">
      <alignment horizontal="left" vertical="center"/>
    </xf>
    <xf numFmtId="2" fontId="31" fillId="0" borderId="0" xfId="2" applyNumberFormat="1" applyFont="1" applyFill="1" applyBorder="1" applyAlignment="1">
      <alignment horizontal="center" vertical="center"/>
    </xf>
    <xf numFmtId="0" fontId="18" fillId="0" borderId="0" xfId="2" applyFont="1" applyFill="1" applyBorder="1" applyAlignment="1">
      <alignment horizontal="left" vertical="center"/>
    </xf>
    <xf numFmtId="49" fontId="5" fillId="0" borderId="0" xfId="2" applyNumberFormat="1" applyFont="1" applyFill="1" applyBorder="1" applyAlignment="1">
      <alignment horizontal="center" vertical="center"/>
    </xf>
    <xf numFmtId="49" fontId="18" fillId="0" borderId="0" xfId="2" applyNumberFormat="1" applyFont="1" applyFill="1" applyBorder="1" applyAlignment="1">
      <alignment horizontal="left" vertical="center"/>
    </xf>
    <xf numFmtId="2" fontId="41" fillId="0" borderId="0" xfId="2" applyNumberFormat="1" applyFont="1" applyFill="1" applyBorder="1" applyAlignment="1">
      <alignment horizontal="center" vertical="center"/>
    </xf>
    <xf numFmtId="0" fontId="13" fillId="0" borderId="0" xfId="2" applyNumberFormat="1" applyFont="1" applyFill="1" applyBorder="1" applyAlignment="1">
      <alignment vertical="center"/>
    </xf>
    <xf numFmtId="0" fontId="35" fillId="0" borderId="0" xfId="2" applyFont="1" applyFill="1" applyBorder="1" applyAlignment="1">
      <alignment horizontal="center" vertical="center"/>
    </xf>
    <xf numFmtId="0" fontId="18" fillId="0" borderId="0" xfId="3" applyFont="1" applyFill="1" applyBorder="1" applyAlignment="1">
      <alignment horizontal="center" vertical="center"/>
    </xf>
    <xf numFmtId="0" fontId="17" fillId="0" borderId="0" xfId="3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165" fontId="5" fillId="0" borderId="0" xfId="3" applyNumberFormat="1" applyFont="1" applyFill="1" applyBorder="1" applyAlignment="1">
      <alignment vertical="center"/>
    </xf>
    <xf numFmtId="0" fontId="4" fillId="0" borderId="0" xfId="3" applyFont="1" applyFill="1" applyBorder="1" applyAlignment="1">
      <alignment horizontal="center" vertical="center"/>
    </xf>
    <xf numFmtId="164" fontId="5" fillId="0" borderId="58" xfId="3" applyNumberFormat="1" applyFont="1" applyFill="1" applyBorder="1" applyAlignment="1">
      <alignment vertical="center"/>
    </xf>
    <xf numFmtId="0" fontId="21" fillId="0" borderId="7" xfId="2" applyFont="1" applyFill="1" applyBorder="1" applyAlignment="1">
      <alignment horizontal="left"/>
    </xf>
    <xf numFmtId="0" fontId="21" fillId="0" borderId="59" xfId="2" applyFont="1" applyFill="1" applyBorder="1" applyAlignment="1">
      <alignment horizontal="left"/>
    </xf>
    <xf numFmtId="0" fontId="7" fillId="0" borderId="5" xfId="2" applyFont="1" applyBorder="1" applyAlignment="1">
      <alignment horizontal="left"/>
    </xf>
    <xf numFmtId="0" fontId="7" fillId="0" borderId="26" xfId="2" applyFont="1" applyFill="1" applyBorder="1" applyAlignment="1">
      <alignment horizontal="left"/>
    </xf>
    <xf numFmtId="0" fontId="7" fillId="0" borderId="5" xfId="2" applyFont="1" applyFill="1" applyBorder="1" applyAlignment="1">
      <alignment horizontal="left"/>
    </xf>
    <xf numFmtId="0" fontId="13" fillId="3" borderId="41" xfId="2" applyFont="1" applyFill="1" applyBorder="1" applyAlignment="1">
      <alignment vertical="center"/>
    </xf>
    <xf numFmtId="0" fontId="4" fillId="0" borderId="0" xfId="2" applyFont="1" applyFill="1" applyAlignment="1">
      <alignment horizontal="center" vertical="center"/>
    </xf>
    <xf numFmtId="0" fontId="32" fillId="6" borderId="8" xfId="3" applyFont="1" applyFill="1" applyBorder="1" applyAlignment="1">
      <alignment horizontal="center" vertical="center"/>
    </xf>
    <xf numFmtId="0" fontId="3" fillId="6" borderId="30" xfId="3" applyFont="1" applyFill="1" applyBorder="1" applyAlignment="1">
      <alignment horizontal="center" vertical="center"/>
    </xf>
    <xf numFmtId="0" fontId="27" fillId="0" borderId="0" xfId="3" applyFont="1" applyFill="1" applyBorder="1" applyAlignment="1">
      <alignment horizontal="center" vertical="center"/>
    </xf>
    <xf numFmtId="0" fontId="27" fillId="0" borderId="0" xfId="4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/>
    </xf>
    <xf numFmtId="1" fontId="13" fillId="6" borderId="53" xfId="2" applyNumberFormat="1" applyFont="1" applyFill="1" applyBorder="1" applyAlignment="1">
      <alignment horizontal="center" vertical="center"/>
    </xf>
    <xf numFmtId="0" fontId="13" fillId="6" borderId="41" xfId="2" applyFont="1" applyFill="1" applyBorder="1" applyAlignment="1">
      <alignment vertical="center"/>
    </xf>
    <xf numFmtId="0" fontId="13" fillId="6" borderId="41" xfId="2" applyFont="1" applyFill="1" applyBorder="1" applyAlignment="1">
      <alignment horizontal="left" vertical="center"/>
    </xf>
    <xf numFmtId="0" fontId="30" fillId="6" borderId="41" xfId="2" applyFont="1" applyFill="1" applyBorder="1" applyAlignment="1">
      <alignment horizontal="right" vertical="center"/>
    </xf>
    <xf numFmtId="2" fontId="34" fillId="6" borderId="41" xfId="2" applyNumberFormat="1" applyFont="1" applyFill="1" applyBorder="1" applyAlignment="1">
      <alignment horizontal="centerContinuous" vertical="center"/>
    </xf>
    <xf numFmtId="2" fontId="34" fillId="6" borderId="27" xfId="2" applyNumberFormat="1" applyFont="1" applyFill="1" applyBorder="1" applyAlignment="1">
      <alignment horizontal="center" vertical="center"/>
    </xf>
    <xf numFmtId="0" fontId="33" fillId="3" borderId="30" xfId="3" applyFont="1" applyFill="1" applyBorder="1" applyAlignment="1">
      <alignment horizontal="center" vertical="center"/>
    </xf>
    <xf numFmtId="0" fontId="5" fillId="0" borderId="32" xfId="2" applyFont="1" applyFill="1" applyBorder="1" applyAlignment="1">
      <alignment horizontal="left" vertical="center"/>
    </xf>
    <xf numFmtId="0" fontId="5" fillId="0" borderId="5" xfId="2" applyFont="1" applyFill="1" applyBorder="1" applyAlignment="1">
      <alignment horizontal="left" vertical="center"/>
    </xf>
    <xf numFmtId="0" fontId="1" fillId="0" borderId="0" xfId="2" applyFill="1" applyAlignment="1">
      <alignment horizontal="left" vertical="center"/>
    </xf>
    <xf numFmtId="0" fontId="10" fillId="0" borderId="0" xfId="2" applyFont="1" applyFill="1" applyAlignment="1">
      <alignment horizontal="center" vertical="center"/>
    </xf>
    <xf numFmtId="0" fontId="5" fillId="0" borderId="38" xfId="2" applyFont="1" applyFill="1" applyBorder="1" applyAlignment="1">
      <alignment horizontal="center" vertical="center"/>
    </xf>
    <xf numFmtId="0" fontId="5" fillId="0" borderId="5" xfId="2" applyFont="1" applyFill="1" applyBorder="1" applyAlignment="1">
      <alignment horizontal="center" vertical="center"/>
    </xf>
    <xf numFmtId="0" fontId="1" fillId="0" borderId="0" xfId="2" applyFont="1"/>
    <xf numFmtId="1" fontId="20" fillId="0" borderId="15" xfId="2" applyNumberFormat="1" applyFont="1" applyFill="1" applyBorder="1" applyAlignment="1">
      <alignment horizontal="center" vertical="center"/>
    </xf>
    <xf numFmtId="0" fontId="32" fillId="5" borderId="29" xfId="3" applyFont="1" applyFill="1" applyBorder="1" applyAlignment="1">
      <alignment horizontal="center" vertical="center"/>
    </xf>
    <xf numFmtId="0" fontId="3" fillId="5" borderId="3" xfId="3" applyFont="1" applyFill="1" applyBorder="1" applyAlignment="1">
      <alignment horizontal="center" vertical="center"/>
    </xf>
    <xf numFmtId="0" fontId="3" fillId="3" borderId="3" xfId="3" applyFont="1" applyFill="1" applyBorder="1" applyAlignment="1">
      <alignment horizontal="center" vertical="center"/>
    </xf>
    <xf numFmtId="0" fontId="18" fillId="0" borderId="51" xfId="2" applyFont="1" applyBorder="1" applyAlignment="1">
      <alignment horizontal="right" vertical="center"/>
    </xf>
    <xf numFmtId="0" fontId="2" fillId="0" borderId="0" xfId="3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20" fontId="3" fillId="0" borderId="0" xfId="3" applyNumberFormat="1" applyFont="1" applyFill="1" applyBorder="1" applyAlignment="1">
      <alignment horizontal="center" vertical="center"/>
    </xf>
    <xf numFmtId="0" fontId="43" fillId="0" borderId="0" xfId="3" applyFont="1" applyFill="1" applyBorder="1" applyAlignment="1">
      <alignment horizontal="center" vertical="center"/>
    </xf>
    <xf numFmtId="0" fontId="44" fillId="0" borderId="0" xfId="3" applyFont="1" applyFill="1" applyBorder="1" applyAlignment="1">
      <alignment horizontal="center" vertical="center"/>
    </xf>
    <xf numFmtId="0" fontId="48" fillId="0" borderId="0" xfId="3" applyFont="1" applyFill="1" applyBorder="1" applyAlignment="1">
      <alignment horizontal="center" vertical="center"/>
    </xf>
    <xf numFmtId="0" fontId="5" fillId="0" borderId="0" xfId="3" applyFont="1" applyBorder="1" applyAlignment="1">
      <alignment vertical="center"/>
    </xf>
    <xf numFmtId="0" fontId="3" fillId="0" borderId="11" xfId="3" applyFont="1" applyBorder="1" applyAlignment="1">
      <alignment horizontal="left" vertical="center"/>
    </xf>
    <xf numFmtId="0" fontId="3" fillId="0" borderId="1" xfId="3" applyFont="1" applyBorder="1" applyAlignment="1">
      <alignment horizontal="left" vertical="center"/>
    </xf>
    <xf numFmtId="0" fontId="3" fillId="0" borderId="0" xfId="3" applyFont="1" applyBorder="1" applyAlignment="1">
      <alignment horizontal="left" vertical="center"/>
    </xf>
    <xf numFmtId="0" fontId="5" fillId="0" borderId="50" xfId="3" applyFont="1" applyBorder="1" applyAlignment="1">
      <alignment horizontal="center" vertical="center"/>
    </xf>
    <xf numFmtId="0" fontId="5" fillId="0" borderId="60" xfId="3" applyFont="1" applyFill="1" applyBorder="1" applyAlignment="1">
      <alignment horizontal="center" vertical="center"/>
    </xf>
    <xf numFmtId="0" fontId="5" fillId="0" borderId="30" xfId="3" applyFont="1" applyFill="1" applyBorder="1" applyAlignment="1">
      <alignment horizontal="center" vertical="center"/>
    </xf>
    <xf numFmtId="0" fontId="5" fillId="0" borderId="58" xfId="3" applyFont="1" applyFill="1" applyBorder="1" applyAlignment="1">
      <alignment horizontal="center" vertical="center"/>
    </xf>
    <xf numFmtId="0" fontId="5" fillId="0" borderId="13" xfId="3" applyFont="1" applyBorder="1" applyAlignment="1">
      <alignment horizontal="center" vertical="center"/>
    </xf>
    <xf numFmtId="0" fontId="32" fillId="5" borderId="56" xfId="3" applyFont="1" applyFill="1" applyBorder="1" applyAlignment="1">
      <alignment horizontal="center" vertical="center"/>
    </xf>
    <xf numFmtId="0" fontId="36" fillId="0" borderId="58" xfId="0" applyFont="1" applyBorder="1" applyAlignment="1">
      <alignment vertical="center"/>
    </xf>
    <xf numFmtId="0" fontId="32" fillId="0" borderId="58" xfId="3" applyFont="1" applyFill="1" applyBorder="1" applyAlignment="1">
      <alignment horizontal="center" vertical="center"/>
    </xf>
    <xf numFmtId="0" fontId="2" fillId="0" borderId="58" xfId="3" applyFont="1" applyBorder="1" applyAlignment="1">
      <alignment vertical="center"/>
    </xf>
    <xf numFmtId="0" fontId="2" fillId="0" borderId="58" xfId="3" applyFont="1" applyBorder="1" applyAlignment="1">
      <alignment horizontal="center" vertical="center"/>
    </xf>
    <xf numFmtId="2" fontId="28" fillId="0" borderId="14" xfId="3" applyNumberFormat="1" applyFont="1" applyBorder="1" applyAlignment="1">
      <alignment vertical="center"/>
    </xf>
    <xf numFmtId="2" fontId="28" fillId="0" borderId="16" xfId="3" applyNumberFormat="1" applyFont="1" applyBorder="1" applyAlignment="1">
      <alignment vertical="center"/>
    </xf>
    <xf numFmtId="0" fontId="2" fillId="0" borderId="17" xfId="3" applyFont="1" applyBorder="1" applyAlignment="1">
      <alignment horizontal="center" vertical="center"/>
    </xf>
    <xf numFmtId="0" fontId="2" fillId="0" borderId="17" xfId="3" applyFont="1" applyBorder="1" applyAlignment="1">
      <alignment vertical="center"/>
    </xf>
    <xf numFmtId="166" fontId="52" fillId="0" borderId="0" xfId="0" applyNumberFormat="1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164" fontId="5" fillId="0" borderId="41" xfId="3" applyNumberFormat="1" applyFont="1" applyBorder="1" applyAlignment="1">
      <alignment horizontal="center" vertical="center"/>
    </xf>
    <xf numFmtId="0" fontId="53" fillId="0" borderId="0" xfId="0" applyFont="1"/>
    <xf numFmtId="0" fontId="5" fillId="0" borderId="0" xfId="0" applyFont="1"/>
    <xf numFmtId="0" fontId="3" fillId="3" borderId="30" xfId="3" applyFont="1" applyFill="1" applyBorder="1" applyAlignment="1">
      <alignment horizontal="center" vertical="center"/>
    </xf>
    <xf numFmtId="0" fontId="3" fillId="11" borderId="3" xfId="3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5" fillId="0" borderId="0" xfId="4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17" fillId="0" borderId="9" xfId="2" applyFont="1" applyBorder="1" applyAlignment="1">
      <alignment horizontal="center"/>
    </xf>
    <xf numFmtId="0" fontId="17" fillId="0" borderId="10" xfId="2" applyFont="1" applyBorder="1" applyAlignment="1">
      <alignment horizontal="center"/>
    </xf>
    <xf numFmtId="0" fontId="17" fillId="0" borderId="6" xfId="2" applyFont="1" applyFill="1" applyBorder="1" applyAlignment="1">
      <alignment horizontal="center"/>
    </xf>
    <xf numFmtId="0" fontId="3" fillId="3" borderId="30" xfId="3" applyFont="1" applyFill="1" applyBorder="1" applyAlignment="1">
      <alignment horizontal="center" vertical="center"/>
    </xf>
    <xf numFmtId="0" fontId="1" fillId="5" borderId="29" xfId="3" applyFont="1" applyFill="1" applyBorder="1" applyAlignment="1">
      <alignment horizontal="center" vertical="center"/>
    </xf>
    <xf numFmtId="0" fontId="1" fillId="3" borderId="8" xfId="3" applyFont="1" applyFill="1" applyBorder="1" applyAlignment="1">
      <alignment horizontal="center" vertical="center"/>
    </xf>
    <xf numFmtId="0" fontId="1" fillId="6" borderId="29" xfId="3" applyFont="1" applyFill="1" applyBorder="1" applyAlignment="1">
      <alignment horizontal="center" vertical="center"/>
    </xf>
    <xf numFmtId="0" fontId="1" fillId="3" borderId="29" xfId="3" applyFont="1" applyFill="1" applyBorder="1" applyAlignment="1">
      <alignment horizontal="center" vertical="center"/>
    </xf>
    <xf numFmtId="0" fontId="1" fillId="5" borderId="8" xfId="3" applyFont="1" applyFill="1" applyBorder="1" applyAlignment="1">
      <alignment horizontal="center" vertical="center"/>
    </xf>
    <xf numFmtId="0" fontId="5" fillId="0" borderId="0" xfId="3" applyFont="1" applyBorder="1" applyAlignment="1">
      <alignment horizontal="center" vertical="center"/>
    </xf>
    <xf numFmtId="0" fontId="5" fillId="0" borderId="0" xfId="0" applyFont="1" applyBorder="1"/>
    <xf numFmtId="0" fontId="53" fillId="0" borderId="0" xfId="0" applyFont="1" applyBorder="1"/>
    <xf numFmtId="0" fontId="1" fillId="3" borderId="59" xfId="3" applyFont="1" applyFill="1" applyBorder="1" applyAlignment="1">
      <alignment horizontal="center" vertical="center"/>
    </xf>
    <xf numFmtId="0" fontId="1" fillId="6" borderId="59" xfId="3" applyFont="1" applyFill="1" applyBorder="1" applyAlignment="1">
      <alignment horizontal="center" vertical="center"/>
    </xf>
    <xf numFmtId="0" fontId="32" fillId="5" borderId="59" xfId="3" applyFont="1" applyFill="1" applyBorder="1" applyAlignment="1">
      <alignment horizontal="center" vertical="center"/>
    </xf>
    <xf numFmtId="0" fontId="3" fillId="5" borderId="60" xfId="3" applyFont="1" applyFill="1" applyBorder="1" applyAlignment="1">
      <alignment horizontal="center" vertical="center"/>
    </xf>
    <xf numFmtId="0" fontId="32" fillId="3" borderId="59" xfId="3" applyFont="1" applyFill="1" applyBorder="1" applyAlignment="1">
      <alignment horizontal="center" vertical="center"/>
    </xf>
    <xf numFmtId="0" fontId="32" fillId="6" borderId="59" xfId="3" applyFont="1" applyFill="1" applyBorder="1" applyAlignment="1">
      <alignment horizontal="center" vertical="center"/>
    </xf>
    <xf numFmtId="0" fontId="3" fillId="6" borderId="60" xfId="3" applyFont="1" applyFill="1" applyBorder="1" applyAlignment="1">
      <alignment horizontal="center" vertical="center"/>
    </xf>
    <xf numFmtId="0" fontId="1" fillId="4" borderId="8" xfId="3" applyFont="1" applyFill="1" applyBorder="1" applyAlignment="1">
      <alignment horizontal="center" vertical="center"/>
    </xf>
    <xf numFmtId="0" fontId="1" fillId="4" borderId="29" xfId="3" applyFont="1" applyFill="1" applyBorder="1" applyAlignment="1">
      <alignment horizontal="center" vertical="center"/>
    </xf>
    <xf numFmtId="0" fontId="1" fillId="4" borderId="59" xfId="3" applyFont="1" applyFill="1" applyBorder="1" applyAlignment="1">
      <alignment horizontal="center" vertical="center"/>
    </xf>
    <xf numFmtId="0" fontId="5" fillId="4" borderId="8" xfId="3" applyFont="1" applyFill="1" applyBorder="1" applyAlignment="1">
      <alignment horizontal="center" vertical="center"/>
    </xf>
    <xf numFmtId="0" fontId="5" fillId="4" borderId="29" xfId="3" applyFont="1" applyFill="1" applyBorder="1" applyAlignment="1">
      <alignment horizontal="center" vertical="center"/>
    </xf>
    <xf numFmtId="1" fontId="13" fillId="4" borderId="53" xfId="2" applyNumberFormat="1" applyFont="1" applyFill="1" applyBorder="1" applyAlignment="1">
      <alignment horizontal="center" vertical="center"/>
    </xf>
    <xf numFmtId="0" fontId="13" fillId="4" borderId="41" xfId="2" applyFont="1" applyFill="1" applyBorder="1" applyAlignment="1">
      <alignment vertical="center"/>
    </xf>
    <xf numFmtId="0" fontId="13" fillId="4" borderId="41" xfId="2" applyFont="1" applyFill="1" applyBorder="1" applyAlignment="1">
      <alignment horizontal="left" vertical="center"/>
    </xf>
    <xf numFmtId="0" fontId="30" fillId="4" borderId="41" xfId="2" applyFont="1" applyFill="1" applyBorder="1" applyAlignment="1">
      <alignment horizontal="right" vertical="center"/>
    </xf>
    <xf numFmtId="2" fontId="34" fillId="4" borderId="41" xfId="2" applyNumberFormat="1" applyFont="1" applyFill="1" applyBorder="1" applyAlignment="1">
      <alignment horizontal="centerContinuous" vertical="center"/>
    </xf>
    <xf numFmtId="2" fontId="34" fillId="4" borderId="27" xfId="2" applyNumberFormat="1" applyFont="1" applyFill="1" applyBorder="1" applyAlignment="1">
      <alignment horizontal="center" vertical="center"/>
    </xf>
    <xf numFmtId="0" fontId="3" fillId="3" borderId="60" xfId="3" applyFont="1" applyFill="1" applyBorder="1" applyAlignment="1">
      <alignment horizontal="center" vertical="center"/>
    </xf>
    <xf numFmtId="0" fontId="3" fillId="4" borderId="2" xfId="3" applyFont="1" applyFill="1" applyBorder="1" applyAlignment="1">
      <alignment horizontal="center" vertical="center"/>
    </xf>
    <xf numFmtId="0" fontId="3" fillId="4" borderId="3" xfId="3" applyFont="1" applyFill="1" applyBorder="1" applyAlignment="1">
      <alignment horizontal="center" vertical="center"/>
    </xf>
    <xf numFmtId="0" fontId="3" fillId="4" borderId="60" xfId="3" applyFont="1" applyFill="1" applyBorder="1" applyAlignment="1">
      <alignment horizontal="center" vertical="center"/>
    </xf>
    <xf numFmtId="0" fontId="3" fillId="4" borderId="30" xfId="3" applyFont="1" applyFill="1" applyBorder="1" applyAlignment="1">
      <alignment horizontal="center" vertical="center"/>
    </xf>
    <xf numFmtId="0" fontId="32" fillId="4" borderId="29" xfId="3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17" fillId="0" borderId="4" xfId="2" applyFont="1" applyFill="1" applyBorder="1" applyAlignment="1">
      <alignment horizontal="left" vertical="center"/>
    </xf>
    <xf numFmtId="0" fontId="18" fillId="13" borderId="5" xfId="2" applyFont="1" applyFill="1" applyBorder="1" applyAlignment="1">
      <alignment horizontal="center"/>
    </xf>
    <xf numFmtId="0" fontId="5" fillId="13" borderId="5" xfId="1" applyFont="1" applyFill="1" applyBorder="1" applyAlignment="1">
      <alignment horizontal="center"/>
    </xf>
    <xf numFmtId="16" fontId="5" fillId="0" borderId="5" xfId="2" applyNumberFormat="1" applyFont="1" applyFill="1" applyBorder="1" applyAlignment="1">
      <alignment horizontal="center"/>
    </xf>
    <xf numFmtId="0" fontId="54" fillId="0" borderId="0" xfId="3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3" fillId="0" borderId="0" xfId="4" applyFont="1" applyFill="1" applyBorder="1" applyAlignment="1">
      <alignment horizontal="center" vertical="center" wrapText="1"/>
    </xf>
    <xf numFmtId="0" fontId="46" fillId="0" borderId="0" xfId="3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47" fillId="0" borderId="0" xfId="3" applyFont="1" applyFill="1" applyBorder="1" applyAlignment="1">
      <alignment horizontal="center" vertical="center"/>
    </xf>
    <xf numFmtId="0" fontId="45" fillId="0" borderId="0" xfId="3" applyFont="1" applyFill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1" fillId="0" borderId="5" xfId="2" applyFill="1" applyBorder="1" applyAlignment="1">
      <alignment horizontal="center" vertical="center"/>
    </xf>
    <xf numFmtId="0" fontId="4" fillId="0" borderId="5" xfId="2" applyFont="1" applyFill="1" applyBorder="1" applyAlignment="1">
      <alignment horizontal="center" vertical="center"/>
    </xf>
    <xf numFmtId="0" fontId="17" fillId="0" borderId="5" xfId="1" applyFont="1" applyFill="1" applyBorder="1" applyAlignment="1">
      <alignment horizontal="center" vertical="center"/>
    </xf>
    <xf numFmtId="0" fontId="17" fillId="12" borderId="5" xfId="1" applyFont="1" applyFill="1" applyBorder="1" applyAlignment="1">
      <alignment horizontal="center" vertical="center"/>
    </xf>
    <xf numFmtId="0" fontId="18" fillId="0" borderId="5" xfId="2" applyFont="1" applyFill="1" applyBorder="1" applyAlignment="1">
      <alignment horizontal="center" vertical="center"/>
    </xf>
    <xf numFmtId="0" fontId="1" fillId="16" borderId="5" xfId="2" applyFont="1" applyFill="1" applyBorder="1" applyAlignment="1">
      <alignment horizontal="center" vertical="center"/>
    </xf>
    <xf numFmtId="0" fontId="18" fillId="0" borderId="0" xfId="2" applyFont="1" applyFill="1" applyAlignment="1">
      <alignment vertical="center"/>
    </xf>
    <xf numFmtId="0" fontId="17" fillId="0" borderId="0" xfId="1" applyFont="1" applyFill="1" applyAlignment="1">
      <alignment vertical="center"/>
    </xf>
    <xf numFmtId="0" fontId="4" fillId="0" borderId="5" xfId="1" applyFont="1" applyFill="1" applyBorder="1" applyAlignment="1">
      <alignment horizontal="center" vertical="center"/>
    </xf>
    <xf numFmtId="0" fontId="9" fillId="0" borderId="5" xfId="1" applyFill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9" fillId="0" borderId="0" xfId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1" fillId="0" borderId="0" xfId="2" applyFill="1" applyAlignment="1">
      <alignment horizontal="center" vertical="center"/>
    </xf>
    <xf numFmtId="0" fontId="18" fillId="17" borderId="23" xfId="1" applyFont="1" applyFill="1" applyBorder="1" applyAlignment="1">
      <alignment horizontal="center"/>
    </xf>
    <xf numFmtId="0" fontId="18" fillId="17" borderId="5" xfId="2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165" fontId="10" fillId="0" borderId="0" xfId="2" applyNumberFormat="1" applyFont="1" applyFill="1" applyBorder="1" applyAlignment="1">
      <alignment vertical="center"/>
    </xf>
    <xf numFmtId="0" fontId="1" fillId="0" borderId="0" xfId="2" applyFont="1" applyFill="1" applyBorder="1" applyAlignment="1">
      <alignment vertical="center"/>
    </xf>
    <xf numFmtId="0" fontId="5" fillId="18" borderId="33" xfId="2" applyFont="1" applyFill="1" applyBorder="1" applyAlignment="1">
      <alignment horizontal="center" vertical="center"/>
    </xf>
    <xf numFmtId="0" fontId="5" fillId="18" borderId="5" xfId="2" applyFont="1" applyFill="1" applyBorder="1" applyAlignment="1">
      <alignment vertical="center"/>
    </xf>
    <xf numFmtId="0" fontId="5" fillId="18" borderId="5" xfId="2" applyFont="1" applyFill="1" applyBorder="1" applyAlignment="1">
      <alignment horizontal="left" vertical="center"/>
    </xf>
    <xf numFmtId="0" fontId="18" fillId="18" borderId="5" xfId="2" applyFont="1" applyFill="1" applyBorder="1" applyAlignment="1">
      <alignment horizontal="center" vertical="center"/>
    </xf>
    <xf numFmtId="0" fontId="18" fillId="18" borderId="28" xfId="2" applyFont="1" applyFill="1" applyBorder="1" applyAlignment="1">
      <alignment horizontal="center" vertical="center"/>
    </xf>
    <xf numFmtId="0" fontId="5" fillId="18" borderId="4" xfId="2" applyFont="1" applyFill="1" applyBorder="1" applyAlignment="1">
      <alignment horizontal="center" vertical="center"/>
    </xf>
    <xf numFmtId="0" fontId="5" fillId="18" borderId="5" xfId="2" applyFont="1" applyFill="1" applyBorder="1" applyAlignment="1">
      <alignment horizontal="center" vertical="center"/>
    </xf>
    <xf numFmtId="0" fontId="5" fillId="18" borderId="6" xfId="2" applyFont="1" applyFill="1" applyBorder="1" applyAlignment="1">
      <alignment horizontal="center" vertical="center"/>
    </xf>
    <xf numFmtId="0" fontId="5" fillId="18" borderId="34" xfId="2" applyFont="1" applyFill="1" applyBorder="1" applyAlignment="1">
      <alignment horizontal="center" vertical="center"/>
    </xf>
    <xf numFmtId="0" fontId="55" fillId="0" borderId="11" xfId="3" applyFont="1" applyBorder="1" applyAlignment="1">
      <alignment horizontal="left" vertical="center"/>
    </xf>
    <xf numFmtId="0" fontId="55" fillId="0" borderId="13" xfId="3" applyFont="1" applyBorder="1" applyAlignment="1">
      <alignment horizontal="left" vertical="center"/>
    </xf>
    <xf numFmtId="0" fontId="55" fillId="0" borderId="51" xfId="3" applyFont="1" applyBorder="1" applyAlignment="1">
      <alignment horizontal="left" vertical="center"/>
    </xf>
    <xf numFmtId="0" fontId="55" fillId="0" borderId="1" xfId="3" applyFont="1" applyBorder="1" applyAlignment="1">
      <alignment horizontal="left" vertical="center"/>
    </xf>
    <xf numFmtId="0" fontId="55" fillId="0" borderId="50" xfId="3" applyFont="1" applyBorder="1" applyAlignment="1">
      <alignment horizontal="left" vertical="center"/>
    </xf>
    <xf numFmtId="0" fontId="55" fillId="0" borderId="49" xfId="3" applyFont="1" applyBorder="1" applyAlignment="1">
      <alignment horizontal="left" vertical="center"/>
    </xf>
    <xf numFmtId="0" fontId="55" fillId="0" borderId="65" xfId="3" applyFont="1" applyBorder="1" applyAlignment="1">
      <alignment horizontal="left" vertical="center"/>
    </xf>
    <xf numFmtId="0" fontId="55" fillId="0" borderId="79" xfId="3" applyFont="1" applyBorder="1" applyAlignment="1">
      <alignment horizontal="left" vertical="center"/>
    </xf>
    <xf numFmtId="0" fontId="55" fillId="0" borderId="80" xfId="3" applyFont="1" applyBorder="1" applyAlignment="1">
      <alignment horizontal="left" vertical="center"/>
    </xf>
    <xf numFmtId="2" fontId="55" fillId="0" borderId="5" xfId="0" quotePrefix="1" applyNumberFormat="1" applyFont="1" applyBorder="1"/>
    <xf numFmtId="14" fontId="38" fillId="0" borderId="58" xfId="3" applyNumberFormat="1" applyFont="1" applyBorder="1" applyAlignment="1">
      <alignment horizontal="center" vertical="center"/>
    </xf>
    <xf numFmtId="0" fontId="38" fillId="0" borderId="62" xfId="3" applyFont="1" applyBorder="1" applyAlignment="1">
      <alignment horizontal="center" vertical="center"/>
    </xf>
    <xf numFmtId="0" fontId="38" fillId="0" borderId="17" xfId="3" applyFont="1" applyBorder="1" applyAlignment="1">
      <alignment horizontal="center" vertical="center"/>
    </xf>
    <xf numFmtId="0" fontId="38" fillId="0" borderId="2" xfId="3" applyFont="1" applyBorder="1" applyAlignment="1">
      <alignment horizontal="center" vertical="center"/>
    </xf>
    <xf numFmtId="0" fontId="27" fillId="0" borderId="0" xfId="4" applyFont="1" applyFill="1" applyBorder="1" applyAlignment="1">
      <alignment horizontal="center" vertical="center" wrapText="1"/>
    </xf>
    <xf numFmtId="0" fontId="1" fillId="0" borderId="53" xfId="3" applyFont="1" applyBorder="1" applyAlignment="1">
      <alignment horizontal="center" vertical="center"/>
    </xf>
    <xf numFmtId="0" fontId="1" fillId="0" borderId="27" xfId="3" applyFont="1" applyBorder="1" applyAlignment="1">
      <alignment horizontal="center" vertical="center"/>
    </xf>
    <xf numFmtId="0" fontId="1" fillId="0" borderId="15" xfId="3" applyFont="1" applyFill="1" applyBorder="1" applyAlignment="1">
      <alignment horizontal="center" vertical="center"/>
    </xf>
    <xf numFmtId="0" fontId="1" fillId="0" borderId="63" xfId="3" applyFont="1" applyFill="1" applyBorder="1" applyAlignment="1">
      <alignment horizontal="center" vertical="center"/>
    </xf>
    <xf numFmtId="0" fontId="1" fillId="0" borderId="0" xfId="3" applyFont="1" applyFill="1" applyBorder="1" applyAlignment="1">
      <alignment horizontal="center" vertical="center"/>
    </xf>
    <xf numFmtId="0" fontId="32" fillId="0" borderId="0" xfId="3" applyFont="1" applyFill="1" applyBorder="1" applyAlignment="1">
      <alignment horizontal="center" vertical="center"/>
    </xf>
    <xf numFmtId="0" fontId="3" fillId="0" borderId="0" xfId="3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center" vertical="center"/>
    </xf>
    <xf numFmtId="164" fontId="5" fillId="0" borderId="61" xfId="3" applyNumberFormat="1" applyFont="1" applyBorder="1" applyAlignment="1">
      <alignment horizontal="center" vertical="center"/>
    </xf>
    <xf numFmtId="164" fontId="5" fillId="0" borderId="65" xfId="3" applyNumberFormat="1" applyFont="1" applyBorder="1" applyAlignment="1">
      <alignment horizontal="center" vertical="center"/>
    </xf>
    <xf numFmtId="164" fontId="5" fillId="0" borderId="1" xfId="3" applyNumberFormat="1" applyFont="1" applyBorder="1" applyAlignment="1">
      <alignment horizontal="center" vertical="center"/>
    </xf>
    <xf numFmtId="0" fontId="5" fillId="0" borderId="64" xfId="3" applyFont="1" applyBorder="1" applyAlignment="1">
      <alignment horizontal="center" vertical="center"/>
    </xf>
    <xf numFmtId="0" fontId="5" fillId="0" borderId="26" xfId="3" applyFont="1" applyBorder="1" applyAlignment="1">
      <alignment horizontal="center" vertical="center"/>
    </xf>
    <xf numFmtId="0" fontId="32" fillId="0" borderId="15" xfId="3" applyFont="1" applyFill="1" applyBorder="1" applyAlignment="1">
      <alignment horizontal="center" vertical="center"/>
    </xf>
    <xf numFmtId="0" fontId="32" fillId="0" borderId="63" xfId="3" applyFont="1" applyFill="1" applyBorder="1" applyAlignment="1">
      <alignment horizontal="center" vertical="center"/>
    </xf>
    <xf numFmtId="0" fontId="5" fillId="0" borderId="53" xfId="3" applyFont="1" applyFill="1" applyBorder="1" applyAlignment="1">
      <alignment horizontal="center" vertical="center"/>
    </xf>
    <xf numFmtId="0" fontId="5" fillId="0" borderId="27" xfId="3" applyFont="1" applyFill="1" applyBorder="1" applyAlignment="1">
      <alignment horizontal="center" vertical="center"/>
    </xf>
    <xf numFmtId="0" fontId="51" fillId="0" borderId="53" xfId="3" applyFont="1" applyBorder="1" applyAlignment="1">
      <alignment horizontal="center" vertical="center"/>
    </xf>
    <xf numFmtId="0" fontId="51" fillId="0" borderId="41" xfId="3" applyFont="1" applyBorder="1" applyAlignment="1">
      <alignment horizontal="center" vertical="center"/>
    </xf>
    <xf numFmtId="14" fontId="38" fillId="0" borderId="41" xfId="3" applyNumberFormat="1" applyFont="1" applyBorder="1" applyAlignment="1">
      <alignment horizontal="center" vertical="center"/>
    </xf>
    <xf numFmtId="0" fontId="38" fillId="0" borderId="27" xfId="3" applyFont="1" applyBorder="1" applyAlignment="1">
      <alignment horizontal="center" vertical="center"/>
    </xf>
    <xf numFmtId="0" fontId="32" fillId="0" borderId="53" xfId="3" applyFont="1" applyFill="1" applyBorder="1" applyAlignment="1">
      <alignment horizontal="center" vertical="center"/>
    </xf>
    <xf numFmtId="0" fontId="32" fillId="0" borderId="27" xfId="3" applyFont="1" applyFill="1" applyBorder="1" applyAlignment="1">
      <alignment horizontal="center" vertical="center"/>
    </xf>
    <xf numFmtId="0" fontId="5" fillId="0" borderId="66" xfId="3" applyFont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5" fillId="0" borderId="20" xfId="3" applyFont="1" applyBorder="1" applyAlignment="1">
      <alignment horizontal="center" vertical="center"/>
    </xf>
    <xf numFmtId="0" fontId="5" fillId="0" borderId="15" xfId="3" applyFont="1" applyFill="1" applyBorder="1" applyAlignment="1">
      <alignment horizontal="center" vertical="center"/>
    </xf>
    <xf numFmtId="0" fontId="5" fillId="0" borderId="63" xfId="3" applyFont="1" applyFill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164" fontId="50" fillId="0" borderId="53" xfId="3" applyNumberFormat="1" applyFont="1" applyBorder="1" applyAlignment="1">
      <alignment horizontal="center" vertical="center"/>
    </xf>
    <xf numFmtId="164" fontId="50" fillId="0" borderId="41" xfId="3" applyNumberFormat="1" applyFont="1" applyBorder="1" applyAlignment="1">
      <alignment horizontal="center" vertical="center"/>
    </xf>
    <xf numFmtId="14" fontId="40" fillId="0" borderId="41" xfId="0" applyNumberFormat="1" applyFont="1" applyBorder="1" applyAlignment="1">
      <alignment horizontal="center" vertical="center"/>
    </xf>
    <xf numFmtId="0" fontId="40" fillId="0" borderId="27" xfId="0" applyFont="1" applyBorder="1" applyAlignment="1">
      <alignment horizontal="center" vertical="center"/>
    </xf>
    <xf numFmtId="0" fontId="36" fillId="0" borderId="17" xfId="0" applyFont="1" applyBorder="1" applyAlignment="1">
      <alignment horizontal="center" vertical="center"/>
    </xf>
    <xf numFmtId="164" fontId="49" fillId="0" borderId="53" xfId="3" applyNumberFormat="1" applyFont="1" applyBorder="1" applyAlignment="1">
      <alignment horizontal="center" vertical="center"/>
    </xf>
    <xf numFmtId="164" fontId="49" fillId="0" borderId="41" xfId="3" applyNumberFormat="1" applyFont="1" applyBorder="1" applyAlignment="1">
      <alignment horizontal="center" vertical="center"/>
    </xf>
    <xf numFmtId="0" fontId="5" fillId="0" borderId="53" xfId="3" applyFont="1" applyBorder="1" applyAlignment="1">
      <alignment horizontal="center" vertical="center"/>
    </xf>
    <xf numFmtId="0" fontId="5" fillId="0" borderId="27" xfId="3" applyFont="1" applyBorder="1" applyAlignment="1">
      <alignment horizontal="center" vertical="center"/>
    </xf>
    <xf numFmtId="0" fontId="5" fillId="0" borderId="41" xfId="3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166" fontId="40" fillId="0" borderId="0" xfId="0" applyNumberFormat="1" applyFont="1" applyBorder="1" applyAlignment="1">
      <alignment horizontal="center" vertical="center"/>
    </xf>
    <xf numFmtId="0" fontId="16" fillId="0" borderId="17" xfId="2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166" fontId="20" fillId="0" borderId="0" xfId="0" applyNumberFormat="1" applyFont="1" applyBorder="1" applyAlignment="1">
      <alignment horizontal="center" vertical="center"/>
    </xf>
    <xf numFmtId="0" fontId="5" fillId="0" borderId="24" xfId="2" applyFont="1" applyBorder="1" applyAlignment="1">
      <alignment horizontal="center" vertical="center"/>
    </xf>
    <xf numFmtId="0" fontId="5" fillId="0" borderId="25" xfId="2" applyFont="1" applyBorder="1" applyAlignment="1">
      <alignment horizontal="center" vertical="center"/>
    </xf>
    <xf numFmtId="0" fontId="4" fillId="14" borderId="67" xfId="2" applyFont="1" applyFill="1" applyBorder="1" applyAlignment="1">
      <alignment horizontal="center" vertical="center"/>
    </xf>
    <xf numFmtId="0" fontId="4" fillId="14" borderId="32" xfId="2" applyFont="1" applyFill="1" applyBorder="1" applyAlignment="1">
      <alignment horizontal="center" vertical="center"/>
    </xf>
    <xf numFmtId="0" fontId="4" fillId="14" borderId="68" xfId="2" applyFont="1" applyFill="1" applyBorder="1" applyAlignment="1">
      <alignment horizontal="center" vertical="center"/>
    </xf>
    <xf numFmtId="0" fontId="4" fillId="10" borderId="67" xfId="2" applyFont="1" applyFill="1" applyBorder="1" applyAlignment="1">
      <alignment horizontal="center" vertical="center"/>
    </xf>
    <xf numFmtId="0" fontId="4" fillId="10" borderId="32" xfId="2" applyFont="1" applyFill="1" applyBorder="1" applyAlignment="1">
      <alignment horizontal="center" vertical="center"/>
    </xf>
    <xf numFmtId="0" fontId="4" fillId="10" borderId="69" xfId="2" applyFont="1" applyFill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4" fillId="15" borderId="70" xfId="2" applyFont="1" applyFill="1" applyBorder="1" applyAlignment="1">
      <alignment horizontal="center" vertical="center"/>
    </xf>
    <xf numFmtId="0" fontId="4" fillId="15" borderId="71" xfId="2" applyFont="1" applyFill="1" applyBorder="1" applyAlignment="1">
      <alignment horizontal="center" vertical="center"/>
    </xf>
    <xf numFmtId="0" fontId="4" fillId="15" borderId="72" xfId="2" applyFont="1" applyFill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4" fillId="13" borderId="73" xfId="2" applyFont="1" applyFill="1" applyBorder="1" applyAlignment="1">
      <alignment horizontal="center" vertical="center"/>
    </xf>
    <xf numFmtId="0" fontId="4" fillId="13" borderId="38" xfId="2" applyFont="1" applyFill="1" applyBorder="1" applyAlignment="1">
      <alignment horizontal="center" vertical="center"/>
    </xf>
    <xf numFmtId="0" fontId="4" fillId="13" borderId="74" xfId="2" applyFont="1" applyFill="1" applyBorder="1" applyAlignment="1">
      <alignment horizontal="center" vertical="center"/>
    </xf>
    <xf numFmtId="0" fontId="4" fillId="10" borderId="73" xfId="2" applyFont="1" applyFill="1" applyBorder="1" applyAlignment="1">
      <alignment horizontal="center" vertical="center"/>
    </xf>
    <xf numFmtId="0" fontId="4" fillId="10" borderId="38" xfId="2" applyFont="1" applyFill="1" applyBorder="1" applyAlignment="1">
      <alignment horizontal="center" vertical="center"/>
    </xf>
    <xf numFmtId="0" fontId="4" fillId="10" borderId="75" xfId="2" applyFont="1" applyFill="1" applyBorder="1" applyAlignment="1">
      <alignment horizontal="center" vertical="center"/>
    </xf>
    <xf numFmtId="0" fontId="4" fillId="15" borderId="76" xfId="2" applyFont="1" applyFill="1" applyBorder="1" applyAlignment="1">
      <alignment horizontal="center" vertical="center"/>
    </xf>
    <xf numFmtId="0" fontId="4" fillId="15" borderId="77" xfId="2" applyFont="1" applyFill="1" applyBorder="1" applyAlignment="1">
      <alignment horizontal="center" vertical="center"/>
    </xf>
    <xf numFmtId="0" fontId="4" fillId="15" borderId="78" xfId="2" applyFont="1" applyFill="1" applyBorder="1" applyAlignment="1">
      <alignment horizontal="center" vertical="center"/>
    </xf>
  </cellXfs>
  <cellStyles count="5">
    <cellStyle name="Standard" xfId="0" builtinId="0"/>
    <cellStyle name="Standard_Bankenturnier2002" xfId="1"/>
    <cellStyle name="Standard_neujahrsturnier" xfId="2"/>
    <cellStyle name="Standard_Startplan Turnier 2001" xfId="3"/>
    <cellStyle name="Standard_Tabelle1" xfId="4"/>
  </cellStyles>
  <dxfs count="46">
    <dxf>
      <font>
        <condense val="0"/>
        <extend val="0"/>
        <color indexed="10"/>
      </font>
    </dxf>
    <dxf>
      <font>
        <condense val="0"/>
        <extend val="0"/>
        <color indexed="20"/>
      </font>
    </dxf>
    <dxf>
      <font>
        <condense val="0"/>
        <extend val="0"/>
        <color indexed="20"/>
      </font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20"/>
      </font>
      <fill>
        <patternFill patternType="none">
          <bgColor indexed="65"/>
        </patternFill>
      </fill>
    </dxf>
    <dxf>
      <font>
        <condense val="0"/>
        <extend val="0"/>
        <color indexed="20"/>
      </font>
      <fill>
        <patternFill>
          <bgColor indexed="11"/>
        </patternFill>
      </fill>
    </dxf>
    <dxf>
      <font>
        <condense val="0"/>
        <extend val="0"/>
        <color indexed="12"/>
      </font>
    </dxf>
    <dxf>
      <font>
        <condense val="0"/>
        <extend val="0"/>
        <color indexed="17"/>
      </font>
    </dxf>
    <dxf>
      <font>
        <condense val="0"/>
        <extend val="0"/>
        <color indexed="12"/>
      </font>
    </dxf>
    <dxf>
      <font>
        <condense val="0"/>
        <extend val="0"/>
        <color indexed="17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20"/>
      </font>
      <fill>
        <patternFill patternType="none">
          <bgColor indexed="65"/>
        </patternFill>
      </fill>
    </dxf>
    <dxf>
      <font>
        <condense val="0"/>
        <extend val="0"/>
        <color indexed="20"/>
      </font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20"/>
      </font>
    </dxf>
    <dxf>
      <font>
        <condense val="0"/>
        <extend val="0"/>
        <color indexed="20"/>
      </font>
      <fill>
        <patternFill>
          <bgColor indexed="11"/>
        </patternFill>
      </fill>
    </dxf>
    <dxf>
      <font>
        <condense val="0"/>
        <extend val="0"/>
        <color indexed="17"/>
      </font>
    </dxf>
    <dxf>
      <font>
        <condense val="0"/>
        <extend val="0"/>
        <color indexed="12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20"/>
      </font>
    </dxf>
    <dxf>
      <font>
        <condense val="0"/>
        <extend val="0"/>
        <color indexed="10"/>
      </font>
    </dxf>
    <dxf>
      <font>
        <condense val="0"/>
        <extend val="0"/>
        <color indexed="20"/>
      </font>
    </dxf>
    <dxf>
      <font>
        <condense val="0"/>
        <extend val="0"/>
        <color indexed="10"/>
      </font>
    </dxf>
    <dxf>
      <font>
        <condense val="0"/>
        <extend val="0"/>
        <color indexed="20"/>
      </font>
    </dxf>
    <dxf>
      <font>
        <condense val="0"/>
        <extend val="0"/>
        <color indexed="12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20"/>
      </font>
    </dxf>
    <dxf>
      <font>
        <condense val="0"/>
        <extend val="0"/>
        <color indexed="20"/>
      </font>
      <fill>
        <patternFill>
          <bgColor indexed="11"/>
        </patternFill>
      </fill>
    </dxf>
    <dxf>
      <font>
        <condense val="0"/>
        <extend val="0"/>
        <color indexed="12"/>
      </font>
    </dxf>
    <dxf>
      <font>
        <condense val="0"/>
        <extend val="0"/>
        <color indexed="17"/>
      </font>
    </dxf>
    <dxf>
      <font>
        <condense val="0"/>
        <extend val="0"/>
        <color indexed="12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20"/>
      </font>
    </dxf>
    <dxf>
      <font>
        <condense val="0"/>
        <extend val="0"/>
        <color indexed="20"/>
      </font>
      <fill>
        <patternFill>
          <bgColor indexed="11"/>
        </patternFill>
      </fill>
    </dxf>
    <dxf>
      <font>
        <condense val="0"/>
        <extend val="0"/>
        <color indexed="12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20"/>
      </font>
    </dxf>
    <dxf>
      <font>
        <condense val="0"/>
        <extend val="0"/>
        <color indexed="20"/>
      </font>
      <fill>
        <patternFill>
          <bgColor indexed="11"/>
        </patternFill>
      </fill>
    </dxf>
    <dxf>
      <font>
        <condense val="0"/>
        <extend val="0"/>
        <color indexed="12"/>
      </font>
    </dxf>
    <dxf>
      <font>
        <condense val="0"/>
        <extend val="0"/>
        <color indexed="17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4"/>
  <sheetViews>
    <sheetView zoomScale="75" zoomScaleNormal="75" workbookViewId="0">
      <selection sqref="A1:F1"/>
    </sheetView>
  </sheetViews>
  <sheetFormatPr baseColWidth="10" defaultRowHeight="12.75" x14ac:dyDescent="0.2"/>
  <cols>
    <col min="1" max="1" width="6.7109375" style="6" customWidth="1"/>
    <col min="2" max="2" width="12" style="7" customWidth="1"/>
    <col min="3" max="6" width="15.7109375" style="6" customWidth="1"/>
    <col min="7" max="7" width="10.7109375" style="6" customWidth="1"/>
    <col min="8" max="8" width="18.5703125" style="6" customWidth="1"/>
    <col min="9" max="9" width="5.7109375" style="6" customWidth="1"/>
    <col min="10" max="10" width="18.5703125" style="6" customWidth="1"/>
    <col min="11" max="11" width="5.7109375" style="7" customWidth="1"/>
    <col min="12" max="12" width="16.7109375" style="72" customWidth="1"/>
    <col min="13" max="13" width="4.28515625" style="103" customWidth="1"/>
    <col min="14" max="14" width="18.140625" style="268" customWidth="1"/>
    <col min="15" max="15" width="3.28515625" style="73" customWidth="1"/>
    <col min="16" max="16" width="3.85546875" style="73" customWidth="1"/>
    <col min="17" max="17" width="21.140625" style="73" customWidth="1"/>
    <col min="18" max="18" width="1.7109375" style="74" customWidth="1"/>
    <col min="19" max="19" width="21.7109375" style="6" customWidth="1"/>
    <col min="20" max="16384" width="11.42578125" style="6"/>
  </cols>
  <sheetData>
    <row r="1" spans="1:18" s="4" customFormat="1" ht="24.75" customHeight="1" x14ac:dyDescent="0.2">
      <c r="A1" s="446" t="s">
        <v>85</v>
      </c>
      <c r="B1" s="446"/>
      <c r="C1" s="446"/>
      <c r="D1" s="446"/>
      <c r="E1" s="446"/>
      <c r="F1" s="446"/>
      <c r="G1" s="291"/>
      <c r="L1" s="360"/>
      <c r="M1" s="103"/>
      <c r="O1" s="72"/>
      <c r="P1" s="108"/>
      <c r="Q1" s="217"/>
      <c r="R1" s="218"/>
    </row>
    <row r="2" spans="1:18" s="4" customFormat="1" ht="27" customHeight="1" thickBot="1" x14ac:dyDescent="0.25">
      <c r="A2" s="451" t="s">
        <v>46</v>
      </c>
      <c r="B2" s="451"/>
      <c r="C2" s="451"/>
      <c r="D2" s="451"/>
      <c r="E2" s="451"/>
      <c r="F2" s="451"/>
      <c r="G2" s="291"/>
      <c r="K2" s="7"/>
      <c r="M2" s="103"/>
      <c r="O2" s="219"/>
      <c r="P2" s="108"/>
      <c r="Q2" s="219"/>
      <c r="R2" s="218"/>
    </row>
    <row r="3" spans="1:18" s="4" customFormat="1" ht="21" customHeight="1" thickBot="1" x14ac:dyDescent="0.25">
      <c r="A3" s="447" t="s">
        <v>7</v>
      </c>
      <c r="B3" s="448"/>
      <c r="C3" s="448"/>
      <c r="D3" s="306"/>
      <c r="E3" s="449">
        <v>42145</v>
      </c>
      <c r="F3" s="450"/>
      <c r="G3" s="291"/>
      <c r="K3" s="7"/>
      <c r="M3" s="103"/>
      <c r="O3" s="219"/>
      <c r="P3" s="108"/>
      <c r="Q3" s="219"/>
      <c r="R3" s="218"/>
    </row>
    <row r="4" spans="1:18" s="1" customFormat="1" ht="21" customHeight="1" thickBot="1" x14ac:dyDescent="0.25">
      <c r="A4" s="452"/>
      <c r="B4" s="453"/>
      <c r="C4" s="454" t="s">
        <v>83</v>
      </c>
      <c r="D4" s="455"/>
      <c r="E4" s="456" t="s">
        <v>84</v>
      </c>
      <c r="F4" s="455"/>
      <c r="G4" s="290"/>
      <c r="H4" s="290"/>
      <c r="I4" s="290"/>
      <c r="J4" s="290"/>
      <c r="K4" s="103"/>
      <c r="L4" s="290"/>
      <c r="M4" s="322"/>
      <c r="O4" s="219"/>
      <c r="P4" s="71"/>
      <c r="Q4" s="219"/>
      <c r="R4" s="220"/>
    </row>
    <row r="5" spans="1:18" ht="18" customHeight="1" thickBot="1" x14ac:dyDescent="0.25">
      <c r="A5" s="5" t="s">
        <v>0</v>
      </c>
      <c r="B5" s="300"/>
      <c r="C5" s="2" t="s">
        <v>3</v>
      </c>
      <c r="D5" s="3" t="s">
        <v>4</v>
      </c>
      <c r="E5" s="2" t="s">
        <v>5</v>
      </c>
      <c r="F5" s="3" t="s">
        <v>6</v>
      </c>
      <c r="G5" s="257"/>
      <c r="H5" s="88"/>
      <c r="I5" s="88"/>
      <c r="J5" s="88"/>
      <c r="K5" s="103"/>
      <c r="M5" s="322"/>
      <c r="O5" s="219"/>
      <c r="Q5" s="219"/>
    </row>
    <row r="6" spans="1:18" ht="18" customHeight="1" x14ac:dyDescent="0.2">
      <c r="A6" s="426">
        <v>0.6875</v>
      </c>
      <c r="B6" s="441" t="s">
        <v>1</v>
      </c>
      <c r="C6" s="212" t="s">
        <v>48</v>
      </c>
      <c r="D6" s="213" t="s">
        <v>91</v>
      </c>
      <c r="E6" s="212" t="s">
        <v>48</v>
      </c>
      <c r="F6" s="213" t="s">
        <v>91</v>
      </c>
      <c r="G6" s="88"/>
      <c r="H6" s="268"/>
      <c r="I6" s="88"/>
      <c r="J6" s="72"/>
      <c r="K6" s="103"/>
      <c r="M6" s="322"/>
      <c r="O6" s="222"/>
      <c r="Q6" s="219"/>
    </row>
    <row r="7" spans="1:18" ht="18" customHeight="1" thickBot="1" x14ac:dyDescent="0.25">
      <c r="A7" s="427"/>
      <c r="B7" s="442"/>
      <c r="C7" s="320" t="s">
        <v>89</v>
      </c>
      <c r="D7" s="327" t="s">
        <v>81</v>
      </c>
      <c r="E7" s="135" t="s">
        <v>88</v>
      </c>
      <c r="F7" s="277" t="s">
        <v>80</v>
      </c>
      <c r="G7" s="88"/>
      <c r="H7" s="293"/>
      <c r="I7" s="88"/>
      <c r="J7" s="293"/>
      <c r="K7" s="103"/>
      <c r="L7" s="365"/>
      <c r="O7" s="219"/>
      <c r="Q7" s="219"/>
    </row>
    <row r="8" spans="1:18" ht="18" customHeight="1" thickBot="1" x14ac:dyDescent="0.25">
      <c r="A8" s="428"/>
      <c r="B8" s="301" t="s">
        <v>2</v>
      </c>
      <c r="C8" s="431"/>
      <c r="D8" s="432"/>
      <c r="E8" s="444"/>
      <c r="F8" s="445"/>
      <c r="G8" s="88"/>
      <c r="H8" s="88"/>
      <c r="I8" s="88"/>
      <c r="J8" s="268"/>
      <c r="K8" s="103"/>
      <c r="O8" s="222"/>
      <c r="Q8" s="219"/>
    </row>
    <row r="9" spans="1:18" s="1" customFormat="1" ht="18" customHeight="1" x14ac:dyDescent="0.2">
      <c r="A9" s="426">
        <v>0.72222222222222221</v>
      </c>
      <c r="B9" s="441" t="s">
        <v>1</v>
      </c>
      <c r="C9" s="359" t="s">
        <v>44</v>
      </c>
      <c r="D9" s="221" t="s">
        <v>48</v>
      </c>
      <c r="E9" s="129" t="s">
        <v>44</v>
      </c>
      <c r="F9" s="305" t="s">
        <v>48</v>
      </c>
      <c r="G9" s="290"/>
      <c r="H9" s="290"/>
      <c r="I9" s="290"/>
      <c r="J9" s="293"/>
      <c r="K9" s="366"/>
      <c r="L9" s="367"/>
      <c r="M9" s="322"/>
      <c r="O9" s="219"/>
      <c r="P9" s="71"/>
      <c r="Q9" s="219"/>
      <c r="R9" s="220"/>
    </row>
    <row r="10" spans="1:18" s="1" customFormat="1" ht="18" customHeight="1" thickBot="1" x14ac:dyDescent="0.25">
      <c r="A10" s="427"/>
      <c r="B10" s="443"/>
      <c r="C10" s="130" t="s">
        <v>57</v>
      </c>
      <c r="D10" s="211" t="s">
        <v>74</v>
      </c>
      <c r="E10" s="130" t="s">
        <v>60</v>
      </c>
      <c r="F10" s="211" t="s">
        <v>65</v>
      </c>
      <c r="G10" s="290"/>
      <c r="H10" s="290"/>
      <c r="I10" s="290"/>
      <c r="J10" s="290"/>
      <c r="K10" s="366"/>
      <c r="L10" s="268"/>
      <c r="M10" s="322"/>
      <c r="O10" s="219"/>
      <c r="P10" s="71"/>
      <c r="Q10" s="219"/>
      <c r="R10" s="220"/>
    </row>
    <row r="11" spans="1:18" ht="18" customHeight="1" thickBot="1" x14ac:dyDescent="0.25">
      <c r="A11" s="428"/>
      <c r="B11" s="301" t="s">
        <v>2</v>
      </c>
      <c r="C11" s="439"/>
      <c r="D11" s="440"/>
      <c r="E11" s="439"/>
      <c r="F11" s="440"/>
      <c r="G11" s="88"/>
      <c r="H11" s="88"/>
      <c r="I11" s="88"/>
      <c r="J11" s="88"/>
      <c r="K11" s="103"/>
      <c r="L11" s="293"/>
      <c r="Q11" s="219"/>
    </row>
    <row r="12" spans="1:18" ht="18" customHeight="1" x14ac:dyDescent="0.2">
      <c r="A12" s="426">
        <v>0.75694444444444453</v>
      </c>
      <c r="B12" s="441" t="s">
        <v>1</v>
      </c>
      <c r="C12" s="223" t="s">
        <v>48</v>
      </c>
      <c r="D12" s="224" t="s">
        <v>44</v>
      </c>
      <c r="E12" s="223" t="s">
        <v>48</v>
      </c>
      <c r="F12" s="224" t="s">
        <v>44</v>
      </c>
      <c r="G12" s="229"/>
      <c r="H12" s="88"/>
      <c r="I12" s="88"/>
      <c r="J12" s="88"/>
      <c r="K12" s="103"/>
      <c r="L12" s="269"/>
      <c r="M12" s="322"/>
      <c r="Q12" s="219"/>
    </row>
    <row r="13" spans="1:18" ht="18" customHeight="1" thickBot="1" x14ac:dyDescent="0.25">
      <c r="A13" s="427"/>
      <c r="B13" s="442"/>
      <c r="C13" s="226" t="s">
        <v>68</v>
      </c>
      <c r="D13" s="227" t="s">
        <v>58</v>
      </c>
      <c r="E13" s="226" t="s">
        <v>63</v>
      </c>
      <c r="F13" s="227" t="s">
        <v>59</v>
      </c>
      <c r="G13" s="229"/>
      <c r="H13" s="88"/>
      <c r="I13" s="88"/>
      <c r="J13" s="88"/>
      <c r="K13" s="103"/>
      <c r="L13" s="367"/>
      <c r="Q13" s="219"/>
    </row>
    <row r="14" spans="1:18" ht="18" customHeight="1" thickBot="1" x14ac:dyDescent="0.25">
      <c r="A14" s="428"/>
      <c r="B14" s="301" t="s">
        <v>2</v>
      </c>
      <c r="C14" s="431"/>
      <c r="D14" s="432"/>
      <c r="E14" s="431"/>
      <c r="F14" s="432"/>
      <c r="G14" s="229"/>
      <c r="H14" s="88"/>
      <c r="I14" s="88"/>
      <c r="J14" s="88"/>
      <c r="K14" s="103"/>
      <c r="Q14" s="219"/>
    </row>
    <row r="15" spans="1:18" ht="18" customHeight="1" x14ac:dyDescent="0.2">
      <c r="A15" s="426">
        <v>0.79166666666666663</v>
      </c>
      <c r="B15" s="441" t="s">
        <v>1</v>
      </c>
      <c r="C15" s="225" t="s">
        <v>47</v>
      </c>
      <c r="D15" s="210" t="s">
        <v>48</v>
      </c>
      <c r="E15" s="225" t="s">
        <v>47</v>
      </c>
      <c r="F15" s="210" t="s">
        <v>48</v>
      </c>
      <c r="G15" s="229"/>
      <c r="H15" s="88"/>
      <c r="I15" s="88"/>
      <c r="J15" s="88"/>
      <c r="K15" s="103"/>
      <c r="M15" s="322"/>
      <c r="Q15" s="219"/>
    </row>
    <row r="16" spans="1:18" ht="18" customHeight="1" thickBot="1" x14ac:dyDescent="0.25">
      <c r="A16" s="427"/>
      <c r="B16" s="443"/>
      <c r="C16" s="228"/>
      <c r="D16" s="181" t="s">
        <v>66</v>
      </c>
      <c r="E16" s="228"/>
      <c r="F16" s="181" t="s">
        <v>64</v>
      </c>
      <c r="G16" s="229"/>
      <c r="H16" s="103"/>
      <c r="I16" s="88"/>
      <c r="J16" s="88"/>
      <c r="K16" s="103"/>
      <c r="M16" s="322"/>
      <c r="Q16" s="219"/>
    </row>
    <row r="17" spans="1:18" ht="18" customHeight="1" thickBot="1" x14ac:dyDescent="0.25">
      <c r="A17" s="428"/>
      <c r="B17" s="301" t="s">
        <v>2</v>
      </c>
      <c r="C17" s="439"/>
      <c r="D17" s="440"/>
      <c r="E17" s="433"/>
      <c r="F17" s="434"/>
      <c r="G17" s="229"/>
      <c r="H17" s="103"/>
      <c r="I17" s="88"/>
      <c r="J17" s="88"/>
      <c r="K17" s="103"/>
      <c r="Q17" s="219"/>
    </row>
    <row r="18" spans="1:18" ht="9" customHeight="1" thickBot="1" x14ac:dyDescent="0.25">
      <c r="A18" s="316"/>
      <c r="B18" s="103"/>
      <c r="C18" s="307"/>
      <c r="D18" s="229"/>
      <c r="E18" s="103"/>
      <c r="F18" s="103"/>
      <c r="G18" s="229"/>
      <c r="H18" s="103"/>
      <c r="I18" s="88"/>
      <c r="J18" s="88"/>
      <c r="K18" s="103"/>
      <c r="M18" s="322"/>
      <c r="Q18" s="219"/>
    </row>
    <row r="19" spans="1:18" s="1" customFormat="1" ht="21" customHeight="1" thickBot="1" x14ac:dyDescent="0.25">
      <c r="A19" s="435" t="s">
        <v>10</v>
      </c>
      <c r="B19" s="436"/>
      <c r="C19" s="436"/>
      <c r="D19" s="308"/>
      <c r="E19" s="437">
        <v>42173</v>
      </c>
      <c r="F19" s="438"/>
      <c r="G19" s="290"/>
      <c r="H19" s="368"/>
      <c r="I19" s="369"/>
      <c r="J19" s="370"/>
      <c r="K19" s="366"/>
      <c r="L19" s="371"/>
      <c r="M19" s="322"/>
      <c r="O19" s="219"/>
      <c r="P19" s="71"/>
      <c r="Q19" s="219"/>
      <c r="R19" s="220"/>
    </row>
    <row r="20" spans="1:18" ht="18" customHeight="1" x14ac:dyDescent="0.2">
      <c r="A20" s="426">
        <v>0.70833333333333337</v>
      </c>
      <c r="B20" s="429" t="s">
        <v>1</v>
      </c>
      <c r="C20" s="328" t="s">
        <v>91</v>
      </c>
      <c r="D20" s="336" t="s">
        <v>44</v>
      </c>
      <c r="E20" s="330" t="s">
        <v>48</v>
      </c>
      <c r="F20" s="343" t="s">
        <v>92</v>
      </c>
      <c r="G20" s="88"/>
      <c r="H20" s="268"/>
      <c r="I20" s="88"/>
      <c r="J20" s="72"/>
      <c r="K20" s="103"/>
      <c r="M20" s="322"/>
      <c r="O20" s="219"/>
      <c r="Q20" s="219"/>
    </row>
    <row r="21" spans="1:18" ht="18" customHeight="1" thickBot="1" x14ac:dyDescent="0.25">
      <c r="A21" s="427"/>
      <c r="B21" s="430"/>
      <c r="C21" s="287" t="s">
        <v>79</v>
      </c>
      <c r="D21" s="354" t="s">
        <v>90</v>
      </c>
      <c r="E21" s="320" t="s">
        <v>71</v>
      </c>
      <c r="F21" s="355" t="s">
        <v>68</v>
      </c>
      <c r="G21" s="88"/>
      <c r="H21" s="268"/>
      <c r="I21" s="88"/>
      <c r="J21" s="365"/>
      <c r="K21" s="103"/>
      <c r="N21" s="296"/>
      <c r="O21" s="222"/>
      <c r="Q21" s="219"/>
    </row>
    <row r="22" spans="1:18" ht="18" customHeight="1" thickBot="1" x14ac:dyDescent="0.25">
      <c r="A22" s="428"/>
      <c r="B22" s="302" t="s">
        <v>2</v>
      </c>
      <c r="C22" s="420" t="s">
        <v>48</v>
      </c>
      <c r="D22" s="422"/>
      <c r="E22" s="420" t="s">
        <v>91</v>
      </c>
      <c r="F22" s="421"/>
      <c r="G22" s="229"/>
      <c r="H22" s="268"/>
      <c r="I22" s="88"/>
      <c r="J22" s="365"/>
      <c r="K22" s="103"/>
      <c r="O22" s="219"/>
      <c r="Q22" s="219"/>
      <c r="R22" s="73"/>
    </row>
    <row r="23" spans="1:18" ht="18" customHeight="1" x14ac:dyDescent="0.2">
      <c r="A23" s="426">
        <v>0.73958333333333337</v>
      </c>
      <c r="B23" s="429" t="s">
        <v>1</v>
      </c>
      <c r="C23" s="331" t="str">
        <f>D20</f>
        <v>BAWAG PSK</v>
      </c>
      <c r="D23" s="337" t="str">
        <f>E20</f>
        <v>OeNB</v>
      </c>
      <c r="E23" s="344" t="str">
        <f>F20</f>
        <v>MIX</v>
      </c>
      <c r="F23" s="332" t="str">
        <f>C20</f>
        <v>BA</v>
      </c>
      <c r="G23" s="229"/>
      <c r="H23" s="268"/>
      <c r="I23" s="88"/>
      <c r="J23" s="72"/>
      <c r="K23" s="103"/>
      <c r="N23" s="296"/>
      <c r="O23" s="222"/>
      <c r="Q23" s="219"/>
      <c r="R23" s="73"/>
    </row>
    <row r="24" spans="1:18" ht="18" customHeight="1" thickBot="1" x14ac:dyDescent="0.25">
      <c r="A24" s="427"/>
      <c r="B24" s="430"/>
      <c r="C24" s="288" t="s">
        <v>53</v>
      </c>
      <c r="D24" s="342" t="s">
        <v>70</v>
      </c>
      <c r="E24" s="356" t="s">
        <v>62</v>
      </c>
      <c r="F24" s="134" t="s">
        <v>78</v>
      </c>
      <c r="G24" s="72"/>
      <c r="H24" s="268"/>
      <c r="I24" s="88"/>
      <c r="J24" s="72"/>
      <c r="K24" s="103"/>
      <c r="N24" s="296"/>
      <c r="O24" s="222"/>
      <c r="Q24" s="222"/>
      <c r="R24" s="72"/>
    </row>
    <row r="25" spans="1:18" ht="18" customHeight="1" thickBot="1" x14ac:dyDescent="0.25">
      <c r="A25" s="428"/>
      <c r="B25" s="302" t="s">
        <v>2</v>
      </c>
      <c r="C25" s="418" t="s">
        <v>92</v>
      </c>
      <c r="D25" s="419"/>
      <c r="E25" s="418" t="s">
        <v>44</v>
      </c>
      <c r="F25" s="419"/>
      <c r="G25" s="88"/>
      <c r="H25" s="268"/>
      <c r="I25" s="229"/>
      <c r="J25" s="268"/>
      <c r="K25" s="103"/>
      <c r="N25" s="296"/>
      <c r="O25" s="219"/>
      <c r="Q25" s="219"/>
      <c r="R25" s="73"/>
    </row>
    <row r="26" spans="1:18" ht="18" customHeight="1" x14ac:dyDescent="0.2">
      <c r="A26" s="426">
        <v>0.77083333333333337</v>
      </c>
      <c r="B26" s="429" t="s">
        <v>1</v>
      </c>
      <c r="C26" s="330" t="str">
        <f>E20</f>
        <v>OeNB</v>
      </c>
      <c r="D26" s="345" t="str">
        <f>F20</f>
        <v>MIX</v>
      </c>
      <c r="E26" s="328" t="str">
        <f>C20</f>
        <v>BA</v>
      </c>
      <c r="F26" s="329" t="str">
        <f>D20</f>
        <v>BAWAG PSK</v>
      </c>
      <c r="G26" s="88"/>
      <c r="H26" s="268"/>
      <c r="I26" s="88"/>
      <c r="J26" s="268"/>
      <c r="K26" s="103"/>
      <c r="L26" s="269"/>
      <c r="N26" s="296"/>
      <c r="O26" s="222"/>
      <c r="Q26" s="219"/>
      <c r="R26" s="73"/>
    </row>
    <row r="27" spans="1:18" ht="18" customHeight="1" thickBot="1" x14ac:dyDescent="0.25">
      <c r="A27" s="427"/>
      <c r="B27" s="430"/>
      <c r="C27" s="135" t="s">
        <v>73</v>
      </c>
      <c r="D27" s="357" t="s">
        <v>61</v>
      </c>
      <c r="E27" s="287" t="s">
        <v>81</v>
      </c>
      <c r="F27" s="319" t="s">
        <v>52</v>
      </c>
      <c r="G27" s="88"/>
      <c r="H27" s="268"/>
      <c r="I27" s="88"/>
      <c r="J27" s="268"/>
      <c r="K27" s="103"/>
      <c r="N27" s="296"/>
      <c r="O27" s="222"/>
      <c r="Q27" s="219"/>
      <c r="R27" s="73"/>
    </row>
    <row r="28" spans="1:18" ht="18" customHeight="1" thickBot="1" x14ac:dyDescent="0.25">
      <c r="A28" s="428"/>
      <c r="B28" s="302" t="s">
        <v>2</v>
      </c>
      <c r="C28" s="420" t="s">
        <v>91</v>
      </c>
      <c r="D28" s="421"/>
      <c r="E28" s="420" t="s">
        <v>48</v>
      </c>
      <c r="F28" s="422"/>
      <c r="G28" s="88"/>
      <c r="H28" s="268"/>
      <c r="I28" s="88"/>
      <c r="J28" s="72"/>
      <c r="K28" s="229"/>
      <c r="N28" s="296"/>
      <c r="O28" s="222"/>
      <c r="Q28" s="222"/>
      <c r="R28" s="73"/>
    </row>
    <row r="29" spans="1:18" ht="18" customHeight="1" x14ac:dyDescent="0.2">
      <c r="A29" s="426">
        <v>0.80208333333333337</v>
      </c>
      <c r="B29" s="429" t="s">
        <v>1</v>
      </c>
      <c r="C29" s="344" t="str">
        <f>F20</f>
        <v>MIX</v>
      </c>
      <c r="D29" s="338" t="str">
        <f>C20</f>
        <v>BA</v>
      </c>
      <c r="E29" s="128" t="str">
        <f>D20</f>
        <v>BAWAG PSK</v>
      </c>
      <c r="F29" s="266" t="str">
        <f>E20</f>
        <v>OeNB</v>
      </c>
      <c r="G29" s="103"/>
      <c r="H29" s="293"/>
      <c r="I29" s="88"/>
      <c r="J29" s="293"/>
      <c r="K29" s="103"/>
      <c r="N29" s="72"/>
      <c r="O29" s="222"/>
      <c r="Q29" s="222"/>
      <c r="R29" s="73"/>
    </row>
    <row r="30" spans="1:18" ht="18" customHeight="1" thickBot="1" x14ac:dyDescent="0.25">
      <c r="A30" s="427"/>
      <c r="B30" s="430"/>
      <c r="C30" s="356" t="s">
        <v>74</v>
      </c>
      <c r="D30" s="339" t="s">
        <v>76</v>
      </c>
      <c r="E30" s="288" t="s">
        <v>82</v>
      </c>
      <c r="F30" s="267" t="s">
        <v>67</v>
      </c>
      <c r="G30" s="103"/>
      <c r="H30" s="88"/>
      <c r="I30" s="88"/>
      <c r="J30" s="293"/>
      <c r="K30" s="103"/>
      <c r="N30" s="72"/>
      <c r="O30" s="222"/>
      <c r="Q30" s="222"/>
      <c r="R30" s="73"/>
    </row>
    <row r="31" spans="1:18" ht="18" customHeight="1" thickBot="1" x14ac:dyDescent="0.25">
      <c r="A31" s="428"/>
      <c r="B31" s="302" t="s">
        <v>2</v>
      </c>
      <c r="C31" s="418" t="s">
        <v>44</v>
      </c>
      <c r="D31" s="419"/>
      <c r="E31" s="418" t="s">
        <v>92</v>
      </c>
      <c r="F31" s="419"/>
      <c r="G31" s="103"/>
      <c r="H31" s="88"/>
      <c r="I31" s="88"/>
      <c r="J31" s="268"/>
      <c r="K31" s="88"/>
      <c r="N31" s="72"/>
      <c r="O31" s="222"/>
      <c r="Q31" s="222"/>
      <c r="R31" s="73"/>
    </row>
    <row r="32" spans="1:18" ht="18" customHeight="1" x14ac:dyDescent="0.2">
      <c r="A32" s="426">
        <v>0.83333333333333337</v>
      </c>
      <c r="B32" s="429" t="s">
        <v>1</v>
      </c>
      <c r="C32" s="286" t="str">
        <f>C20</f>
        <v>BA</v>
      </c>
      <c r="D32" s="340" t="str">
        <f>D20</f>
        <v>BAWAG PSK</v>
      </c>
      <c r="E32" s="212" t="str">
        <f>E20</f>
        <v>OeNB</v>
      </c>
      <c r="F32" s="346" t="str">
        <f>F20</f>
        <v>MIX</v>
      </c>
      <c r="G32" s="103"/>
      <c r="H32" s="88"/>
      <c r="I32" s="88"/>
      <c r="J32" s="103"/>
      <c r="K32" s="103"/>
      <c r="N32" s="72"/>
      <c r="O32" s="222"/>
      <c r="Q32" s="222"/>
      <c r="R32" s="73"/>
    </row>
    <row r="33" spans="1:18" ht="18" customHeight="1" thickBot="1" x14ac:dyDescent="0.25">
      <c r="A33" s="427"/>
      <c r="B33" s="430"/>
      <c r="C33" s="287" t="s">
        <v>75</v>
      </c>
      <c r="D33" s="354" t="s">
        <v>56</v>
      </c>
      <c r="E33" s="135" t="s">
        <v>69</v>
      </c>
      <c r="F33" s="358" t="s">
        <v>54</v>
      </c>
      <c r="G33" s="103"/>
      <c r="H33" s="296"/>
      <c r="I33" s="296"/>
      <c r="J33" s="333"/>
      <c r="K33" s="333"/>
      <c r="N33" s="72"/>
      <c r="O33" s="222"/>
      <c r="Q33" s="222"/>
      <c r="R33" s="73"/>
    </row>
    <row r="34" spans="1:18" ht="18" customHeight="1" thickBot="1" x14ac:dyDescent="0.25">
      <c r="A34" s="428"/>
      <c r="B34" s="302" t="s">
        <v>2</v>
      </c>
      <c r="C34" s="420" t="s">
        <v>48</v>
      </c>
      <c r="D34" s="422"/>
      <c r="E34" s="420" t="s">
        <v>91</v>
      </c>
      <c r="F34" s="421"/>
      <c r="G34" s="103"/>
      <c r="H34" s="296"/>
      <c r="I34" s="296"/>
      <c r="J34" s="296"/>
      <c r="K34" s="333"/>
      <c r="N34" s="72"/>
      <c r="O34" s="222"/>
      <c r="Q34" s="222"/>
      <c r="R34" s="73"/>
    </row>
    <row r="35" spans="1:18" ht="18" customHeight="1" x14ac:dyDescent="0.2">
      <c r="A35" s="426">
        <v>0.86458333333333337</v>
      </c>
      <c r="B35" s="429" t="s">
        <v>1</v>
      </c>
      <c r="C35" s="128" t="str">
        <f>D20</f>
        <v>BAWAG PSK</v>
      </c>
      <c r="D35" s="341" t="str">
        <f>E20</f>
        <v>OeNB</v>
      </c>
      <c r="E35" s="347" t="str">
        <f>F20</f>
        <v>MIX</v>
      </c>
      <c r="F35" s="133" t="str">
        <f>C20</f>
        <v>BA</v>
      </c>
      <c r="G35" s="103"/>
      <c r="H35" s="296"/>
      <c r="I35" s="229"/>
      <c r="J35" s="296"/>
      <c r="K35" s="333"/>
      <c r="N35" s="72"/>
      <c r="O35" s="222"/>
      <c r="Q35" s="222"/>
      <c r="R35" s="73"/>
    </row>
    <row r="36" spans="1:18" ht="18" customHeight="1" thickBot="1" x14ac:dyDescent="0.25">
      <c r="A36" s="427"/>
      <c r="B36" s="430"/>
      <c r="C36" s="288" t="s">
        <v>55</v>
      </c>
      <c r="D36" s="342" t="s">
        <v>72</v>
      </c>
      <c r="E36" s="356" t="s">
        <v>94</v>
      </c>
      <c r="F36" s="134" t="s">
        <v>77</v>
      </c>
      <c r="G36" s="103"/>
      <c r="H36" s="296"/>
      <c r="I36" s="72"/>
      <c r="J36" s="296"/>
      <c r="K36" s="333"/>
      <c r="N36" s="72"/>
      <c r="O36" s="222"/>
      <c r="Q36" s="222"/>
      <c r="R36" s="73"/>
    </row>
    <row r="37" spans="1:18" ht="18" customHeight="1" thickBot="1" x14ac:dyDescent="0.25">
      <c r="A37" s="428"/>
      <c r="B37" s="302" t="s">
        <v>2</v>
      </c>
      <c r="C37" s="418" t="s">
        <v>92</v>
      </c>
      <c r="D37" s="419"/>
      <c r="E37" s="418" t="s">
        <v>44</v>
      </c>
      <c r="F37" s="419"/>
      <c r="G37" s="103"/>
      <c r="H37" s="425"/>
      <c r="I37" s="425"/>
      <c r="J37" s="423"/>
      <c r="K37" s="423"/>
      <c r="N37" s="72"/>
      <c r="O37" s="222"/>
      <c r="Q37" s="222"/>
      <c r="R37" s="73"/>
    </row>
    <row r="38" spans="1:18" ht="9" customHeight="1" thickBot="1" x14ac:dyDescent="0.25">
      <c r="A38" s="258"/>
      <c r="B38" s="303"/>
      <c r="C38" s="229"/>
      <c r="D38" s="229"/>
      <c r="E38" s="229"/>
      <c r="F38" s="229"/>
      <c r="G38" s="229"/>
      <c r="H38" s="334"/>
      <c r="I38" s="334"/>
      <c r="J38" s="334"/>
      <c r="K38" s="333"/>
      <c r="L38" s="269"/>
      <c r="M38" s="322"/>
      <c r="N38" s="296"/>
      <c r="O38" s="222"/>
      <c r="Q38" s="219"/>
    </row>
    <row r="39" spans="1:18" ht="18" customHeight="1" x14ac:dyDescent="0.2">
      <c r="A39" s="310" t="s">
        <v>86</v>
      </c>
      <c r="B39" s="309"/>
      <c r="C39" s="308"/>
      <c r="D39" s="308"/>
      <c r="E39" s="413">
        <v>42180</v>
      </c>
      <c r="F39" s="414"/>
      <c r="G39" s="118"/>
      <c r="H39" s="334"/>
      <c r="I39" s="334"/>
      <c r="J39" s="335"/>
      <c r="K39" s="333"/>
      <c r="N39" s="296"/>
      <c r="Q39" s="219"/>
    </row>
    <row r="40" spans="1:18" ht="18" customHeight="1" thickBot="1" x14ac:dyDescent="0.25">
      <c r="A40" s="311" t="s">
        <v>87</v>
      </c>
      <c r="B40" s="312"/>
      <c r="C40" s="313"/>
      <c r="D40" s="313"/>
      <c r="E40" s="415"/>
      <c r="F40" s="416"/>
      <c r="G40" s="118"/>
      <c r="I40" s="318"/>
      <c r="J40" s="317"/>
      <c r="N40" s="296"/>
      <c r="Q40" s="219"/>
    </row>
    <row r="41" spans="1:18" ht="18" customHeight="1" thickBot="1" x14ac:dyDescent="0.25">
      <c r="A41" s="176">
        <v>0.70833333333333337</v>
      </c>
      <c r="B41" s="304" t="s">
        <v>9</v>
      </c>
      <c r="C41" s="297">
        <v>7</v>
      </c>
      <c r="D41" s="178">
        <v>8</v>
      </c>
      <c r="E41" s="179">
        <v>5</v>
      </c>
      <c r="F41" s="178">
        <v>6</v>
      </c>
      <c r="G41" s="299"/>
      <c r="H41" s="318"/>
      <c r="I41" s="318"/>
      <c r="J41" s="318"/>
      <c r="N41" s="296"/>
      <c r="Q41" s="219"/>
    </row>
    <row r="42" spans="1:18" ht="18" customHeight="1" thickBot="1" x14ac:dyDescent="0.25">
      <c r="A42" s="176">
        <v>0.73958333333333337</v>
      </c>
      <c r="B42" s="300" t="s">
        <v>8</v>
      </c>
      <c r="C42" s="298">
        <v>7</v>
      </c>
      <c r="D42" s="175">
        <v>8</v>
      </c>
      <c r="E42" s="180">
        <v>5</v>
      </c>
      <c r="F42" s="175">
        <v>6</v>
      </c>
      <c r="G42" s="299"/>
      <c r="N42" s="296"/>
      <c r="Q42" s="219"/>
    </row>
    <row r="43" spans="1:18" ht="18" customHeight="1" thickBot="1" x14ac:dyDescent="0.25">
      <c r="A43" s="176">
        <v>0.77083333333333337</v>
      </c>
      <c r="B43" s="304" t="s">
        <v>9</v>
      </c>
      <c r="C43" s="297">
        <v>3</v>
      </c>
      <c r="D43" s="178">
        <v>4</v>
      </c>
      <c r="E43" s="177">
        <v>1</v>
      </c>
      <c r="F43" s="178">
        <v>2</v>
      </c>
      <c r="H43" s="317"/>
      <c r="I43" s="317"/>
      <c r="M43" s="322"/>
      <c r="N43" s="296"/>
      <c r="O43" s="104"/>
      <c r="Q43" s="219"/>
    </row>
    <row r="44" spans="1:18" ht="18" customHeight="1" thickBot="1" x14ac:dyDescent="0.25">
      <c r="A44" s="176">
        <v>0.80208333333333337</v>
      </c>
      <c r="B44" s="300" t="s">
        <v>8</v>
      </c>
      <c r="C44" s="298">
        <v>3</v>
      </c>
      <c r="D44" s="175">
        <v>4</v>
      </c>
      <c r="E44" s="174">
        <v>1</v>
      </c>
      <c r="F44" s="175">
        <v>2</v>
      </c>
      <c r="G44" s="88"/>
      <c r="J44" s="317"/>
      <c r="L44" s="269"/>
      <c r="M44" s="322"/>
      <c r="N44" s="296"/>
      <c r="O44" s="104"/>
      <c r="Q44" s="219"/>
    </row>
    <row r="45" spans="1:18" ht="18" customHeight="1" x14ac:dyDescent="0.2">
      <c r="C45" s="423"/>
      <c r="D45" s="423"/>
      <c r="E45" s="424"/>
      <c r="F45" s="424"/>
      <c r="G45" s="417"/>
      <c r="H45" s="417"/>
      <c r="I45" s="292"/>
      <c r="J45" s="72"/>
      <c r="M45" s="322"/>
      <c r="N45" s="296"/>
      <c r="O45" s="104"/>
      <c r="Q45" s="219"/>
    </row>
    <row r="46" spans="1:18" ht="18" customHeight="1" x14ac:dyDescent="0.2">
      <c r="C46" s="293"/>
      <c r="D46" s="294"/>
      <c r="E46" s="293"/>
      <c r="F46" s="294"/>
      <c r="G46" s="293"/>
      <c r="H46" s="294"/>
      <c r="I46" s="292"/>
      <c r="J46" s="72"/>
      <c r="L46" s="269"/>
      <c r="M46" s="322"/>
      <c r="N46" s="296"/>
      <c r="O46" s="104"/>
      <c r="Q46" s="219"/>
    </row>
    <row r="47" spans="1:18" ht="18" customHeight="1" x14ac:dyDescent="0.2">
      <c r="C47" s="293"/>
      <c r="D47" s="294"/>
      <c r="E47" s="295"/>
      <c r="F47" s="294"/>
      <c r="G47" s="293"/>
      <c r="H47" s="294"/>
      <c r="I47" s="292"/>
      <c r="J47" s="72"/>
      <c r="K47" s="321"/>
      <c r="L47" s="270"/>
      <c r="M47" s="323"/>
      <c r="N47" s="296"/>
      <c r="O47" s="104"/>
    </row>
    <row r="48" spans="1:18" ht="18" customHeight="1" x14ac:dyDescent="0.2">
      <c r="C48" s="103"/>
      <c r="D48" s="229"/>
      <c r="E48" s="293"/>
      <c r="F48" s="294"/>
      <c r="G48" s="293"/>
      <c r="H48" s="294"/>
      <c r="I48" s="292"/>
      <c r="J48" s="72"/>
      <c r="K48" s="321"/>
      <c r="N48" s="296"/>
      <c r="O48" s="104"/>
    </row>
    <row r="49" spans="3:15" ht="18" customHeight="1" x14ac:dyDescent="0.2">
      <c r="C49" s="72"/>
      <c r="D49" s="72"/>
      <c r="E49" s="293"/>
      <c r="F49" s="72"/>
      <c r="G49" s="72"/>
      <c r="H49" s="72"/>
      <c r="I49" s="292"/>
      <c r="J49" s="72"/>
      <c r="K49" s="321"/>
      <c r="N49" s="296"/>
      <c r="O49" s="104"/>
    </row>
    <row r="50" spans="3:15" ht="15" customHeight="1" x14ac:dyDescent="0.2">
      <c r="C50" s="88"/>
      <c r="D50" s="88"/>
      <c r="E50" s="88"/>
      <c r="F50" s="88"/>
      <c r="G50" s="88"/>
      <c r="H50" s="88"/>
      <c r="I50" s="292"/>
      <c r="J50" s="72"/>
      <c r="O50" s="104"/>
    </row>
    <row r="51" spans="3:15" x14ac:dyDescent="0.2">
      <c r="C51" s="88"/>
      <c r="D51" s="88"/>
      <c r="E51" s="88"/>
      <c r="F51" s="88"/>
      <c r="G51" s="88"/>
      <c r="H51" s="88"/>
      <c r="I51" s="88"/>
      <c r="J51" s="88"/>
    </row>
    <row r="52" spans="3:15" x14ac:dyDescent="0.2">
      <c r="F52" s="103"/>
      <c r="H52" s="88"/>
      <c r="J52" s="103"/>
    </row>
    <row r="53" spans="3:15" x14ac:dyDescent="0.2">
      <c r="F53" s="104"/>
      <c r="H53" s="88"/>
      <c r="J53" s="104"/>
    </row>
    <row r="54" spans="3:15" x14ac:dyDescent="0.2">
      <c r="F54" s="88"/>
      <c r="H54" s="88"/>
      <c r="J54" s="88"/>
    </row>
  </sheetData>
  <mergeCells count="55">
    <mergeCell ref="A1:F1"/>
    <mergeCell ref="A3:C3"/>
    <mergeCell ref="E3:F3"/>
    <mergeCell ref="A2:F2"/>
    <mergeCell ref="A35:A37"/>
    <mergeCell ref="B35:B36"/>
    <mergeCell ref="B32:B33"/>
    <mergeCell ref="A20:A22"/>
    <mergeCell ref="A15:A17"/>
    <mergeCell ref="C25:D25"/>
    <mergeCell ref="A4:B4"/>
    <mergeCell ref="C4:D4"/>
    <mergeCell ref="E4:F4"/>
    <mergeCell ref="A12:A14"/>
    <mergeCell ref="B12:B13"/>
    <mergeCell ref="B9:B10"/>
    <mergeCell ref="J37:K37"/>
    <mergeCell ref="E37:F37"/>
    <mergeCell ref="A6:A8"/>
    <mergeCell ref="A9:A11"/>
    <mergeCell ref="B6:B7"/>
    <mergeCell ref="A32:A34"/>
    <mergeCell ref="A26:A28"/>
    <mergeCell ref="C14:D14"/>
    <mergeCell ref="B15:B16"/>
    <mergeCell ref="C8:D8"/>
    <mergeCell ref="E8:F8"/>
    <mergeCell ref="E11:F11"/>
    <mergeCell ref="C11:D11"/>
    <mergeCell ref="C28:D28"/>
    <mergeCell ref="E22:F22"/>
    <mergeCell ref="C22:D22"/>
    <mergeCell ref="A29:A31"/>
    <mergeCell ref="B29:B30"/>
    <mergeCell ref="E28:F28"/>
    <mergeCell ref="E14:F14"/>
    <mergeCell ref="B26:B27"/>
    <mergeCell ref="E17:F17"/>
    <mergeCell ref="A19:C19"/>
    <mergeCell ref="E19:F19"/>
    <mergeCell ref="C17:D17"/>
    <mergeCell ref="B20:B21"/>
    <mergeCell ref="A23:A25"/>
    <mergeCell ref="B23:B24"/>
    <mergeCell ref="E25:F25"/>
    <mergeCell ref="E39:F40"/>
    <mergeCell ref="G45:H45"/>
    <mergeCell ref="C31:D31"/>
    <mergeCell ref="C37:D37"/>
    <mergeCell ref="E34:F34"/>
    <mergeCell ref="C34:D34"/>
    <mergeCell ref="C45:D45"/>
    <mergeCell ref="E45:F45"/>
    <mergeCell ref="E31:F31"/>
    <mergeCell ref="H37:I37"/>
  </mergeCells>
  <phoneticPr fontId="0" type="noConversion"/>
  <printOptions horizontalCentered="1"/>
  <pageMargins left="0.39370078740157483" right="0.39370078740157483" top="0.39370078740157483" bottom="0.39370078740157483" header="0.39370078740157483" footer="0.39370078740157483"/>
  <pageSetup paperSize="9" orientation="portrait" horizontalDpi="300" verticalDpi="300" r:id="rId1"/>
  <headerFooter alignWithMargins="0"/>
  <rowBreaks count="1" manualBreakCount="1">
    <brk id="5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1"/>
  <dimension ref="A1:M37"/>
  <sheetViews>
    <sheetView zoomScale="75" zoomScaleNormal="75" workbookViewId="0"/>
  </sheetViews>
  <sheetFormatPr baseColWidth="10" defaultRowHeight="15" x14ac:dyDescent="0.2"/>
  <cols>
    <col min="1" max="1" width="10.140625" style="38" customWidth="1"/>
    <col min="2" max="2" width="5.85546875" style="48" customWidth="1"/>
    <col min="3" max="3" width="32.140625" style="81" customWidth="1"/>
    <col min="4" max="4" width="22.5703125" style="81" customWidth="1"/>
    <col min="5" max="5" width="6.7109375" style="13" customWidth="1"/>
    <col min="6" max="6" width="6.85546875" style="13" customWidth="1"/>
    <col min="7" max="7" width="6.7109375" style="13" customWidth="1"/>
    <col min="8" max="8" width="8.85546875" style="13" customWidth="1"/>
    <col min="9" max="9" width="8.42578125" style="57" customWidth="1"/>
    <col min="10" max="10" width="5.85546875" style="48" customWidth="1"/>
    <col min="11" max="11" width="7.28515625" style="11" customWidth="1"/>
    <col min="12" max="12" width="8.28515625" style="59" customWidth="1"/>
    <col min="13" max="16384" width="11.42578125" style="11"/>
  </cols>
  <sheetData>
    <row r="1" spans="1:13" s="4" customFormat="1" ht="30" customHeight="1" x14ac:dyDescent="0.2">
      <c r="A1" s="110"/>
      <c r="B1" s="116"/>
      <c r="C1" s="457" t="str">
        <f>Startplan!A1</f>
        <v>40. Wiener Bankenturnier</v>
      </c>
      <c r="D1" s="457"/>
      <c r="E1" s="459">
        <f>Startplan!E3</f>
        <v>42145</v>
      </c>
      <c r="F1" s="459"/>
      <c r="G1" s="459"/>
      <c r="H1" s="17"/>
      <c r="I1" s="55"/>
      <c r="J1" s="46"/>
      <c r="L1" s="50"/>
    </row>
    <row r="3" spans="1:13" ht="30" customHeight="1" x14ac:dyDescent="0.2">
      <c r="A3" s="458" t="s">
        <v>93</v>
      </c>
      <c r="B3" s="458"/>
      <c r="C3" s="458"/>
      <c r="D3" s="458"/>
      <c r="E3" s="458"/>
      <c r="F3" s="458"/>
      <c r="G3" s="458"/>
      <c r="H3" s="18"/>
      <c r="I3" s="56"/>
      <c r="J3" s="47"/>
      <c r="K3" s="12"/>
      <c r="L3" s="97"/>
      <c r="M3" s="284"/>
    </row>
    <row r="4" spans="1:13" ht="15" customHeight="1" x14ac:dyDescent="0.2">
      <c r="A4" s="45" t="s">
        <v>26</v>
      </c>
      <c r="B4" s="54" t="s">
        <v>35</v>
      </c>
      <c r="C4" s="78" t="s">
        <v>18</v>
      </c>
      <c r="D4" s="78" t="s">
        <v>19</v>
      </c>
      <c r="E4" s="40" t="s">
        <v>27</v>
      </c>
      <c r="F4" s="40" t="s">
        <v>28</v>
      </c>
      <c r="G4" s="40" t="s">
        <v>29</v>
      </c>
      <c r="H4" s="40" t="s">
        <v>40</v>
      </c>
    </row>
    <row r="5" spans="1:13" ht="9" customHeight="1" thickBot="1" x14ac:dyDescent="0.25">
      <c r="A5" s="39"/>
      <c r="C5" s="77"/>
      <c r="D5" s="77"/>
      <c r="E5" s="33"/>
      <c r="F5" s="33"/>
      <c r="G5" s="33"/>
      <c r="H5" s="33"/>
    </row>
    <row r="6" spans="1:13" ht="15.95" customHeight="1" x14ac:dyDescent="0.2">
      <c r="A6" s="35"/>
      <c r="B6" s="52" t="s">
        <v>33</v>
      </c>
      <c r="C6" s="259" t="str">
        <f>Startplan!D7</f>
        <v>MARASS Siegfried</v>
      </c>
      <c r="D6" s="96" t="str">
        <f>Startplan!D6</f>
        <v>BA</v>
      </c>
      <c r="E6" s="26">
        <v>291</v>
      </c>
      <c r="F6" s="26">
        <f>SUM(G6-E6)</f>
        <v>124</v>
      </c>
      <c r="G6" s="27">
        <v>415</v>
      </c>
      <c r="H6" s="41" t="s">
        <v>51</v>
      </c>
    </row>
    <row r="7" spans="1:13" ht="15.95" customHeight="1" thickBot="1" x14ac:dyDescent="0.25">
      <c r="A7" s="36">
        <v>1</v>
      </c>
      <c r="B7" s="51" t="s">
        <v>32</v>
      </c>
      <c r="C7" s="263" t="str">
        <f>Startplan!F7</f>
        <v>KOCH Gabriele</v>
      </c>
      <c r="D7" s="83" t="str">
        <f>Startplan!F6</f>
        <v>BA</v>
      </c>
      <c r="E7" s="69">
        <v>306</v>
      </c>
      <c r="F7" s="69">
        <f>SUM(G7-E7)</f>
        <v>113</v>
      </c>
      <c r="G7" s="326">
        <v>419</v>
      </c>
      <c r="H7" s="41" t="s">
        <v>30</v>
      </c>
    </row>
    <row r="8" spans="1:13" ht="15.95" customHeight="1" thickBot="1" x14ac:dyDescent="0.25">
      <c r="A8" s="37"/>
      <c r="B8" s="53"/>
      <c r="C8" s="76"/>
      <c r="D8" s="76"/>
      <c r="E8" s="30">
        <f>SUM(E6:E7)</f>
        <v>597</v>
      </c>
      <c r="F8" s="31">
        <f>SUM(F6:F7)</f>
        <v>237</v>
      </c>
      <c r="G8" s="32">
        <f>SUM(G6:G7)</f>
        <v>834</v>
      </c>
      <c r="H8" s="41"/>
      <c r="I8" s="58"/>
    </row>
    <row r="9" spans="1:13" ht="9" customHeight="1" thickBot="1" x14ac:dyDescent="0.25">
      <c r="A9" s="39"/>
      <c r="C9" s="77"/>
      <c r="D9" s="77"/>
      <c r="E9" s="33"/>
      <c r="F9" s="33"/>
      <c r="G9" s="33"/>
      <c r="H9" s="33"/>
    </row>
    <row r="10" spans="1:13" ht="15.95" customHeight="1" x14ac:dyDescent="0.2">
      <c r="A10" s="35"/>
      <c r="B10" s="52" t="s">
        <v>34</v>
      </c>
      <c r="C10" s="260" t="str">
        <f>Startplan!C10</f>
        <v>RISNAR Leopold</v>
      </c>
      <c r="D10" s="82" t="str">
        <f>Startplan!C9</f>
        <v>BAWAG PSK</v>
      </c>
      <c r="E10" s="26">
        <v>301</v>
      </c>
      <c r="F10" s="26">
        <f>SUM(G10-E10)</f>
        <v>105</v>
      </c>
      <c r="G10" s="27">
        <v>406</v>
      </c>
      <c r="H10" s="41" t="s">
        <v>51</v>
      </c>
    </row>
    <row r="11" spans="1:13" ht="15.95" customHeight="1" thickBot="1" x14ac:dyDescent="0.25">
      <c r="A11" s="36">
        <v>2</v>
      </c>
      <c r="B11" s="94" t="s">
        <v>31</v>
      </c>
      <c r="C11" s="262" t="str">
        <f>Startplan!E10</f>
        <v>SIMULAK Silvia</v>
      </c>
      <c r="D11" s="95" t="str">
        <f>Startplan!E9</f>
        <v>BAWAG PSK</v>
      </c>
      <c r="E11" s="28">
        <v>275</v>
      </c>
      <c r="F11" s="28">
        <f>SUM(G11-E11)</f>
        <v>130</v>
      </c>
      <c r="G11" s="29">
        <v>405</v>
      </c>
      <c r="H11" s="41" t="s">
        <v>30</v>
      </c>
    </row>
    <row r="12" spans="1:13" ht="15.95" customHeight="1" thickBot="1" x14ac:dyDescent="0.25">
      <c r="A12" s="37"/>
      <c r="B12" s="53"/>
      <c r="C12" s="76"/>
      <c r="D12" s="76"/>
      <c r="E12" s="30">
        <f>SUM(E10:E11)</f>
        <v>576</v>
      </c>
      <c r="F12" s="31">
        <f>SUM(F10:F11)</f>
        <v>235</v>
      </c>
      <c r="G12" s="32">
        <f>SUM(G10:G11)</f>
        <v>811</v>
      </c>
      <c r="H12" s="41"/>
      <c r="I12" s="58"/>
    </row>
    <row r="13" spans="1:13" ht="9" customHeight="1" thickBot="1" x14ac:dyDescent="0.25">
      <c r="A13" s="39"/>
      <c r="C13" s="77"/>
      <c r="D13" s="77"/>
      <c r="E13" s="33"/>
      <c r="F13" s="33"/>
      <c r="G13" s="33"/>
      <c r="H13" s="33"/>
    </row>
    <row r="14" spans="1:13" ht="15.95" customHeight="1" x14ac:dyDescent="0.2">
      <c r="A14" s="35"/>
      <c r="B14" s="52" t="s">
        <v>34</v>
      </c>
      <c r="C14" s="260" t="str">
        <f>Startplan!C13</f>
        <v>WUSTINGER Herbert</v>
      </c>
      <c r="D14" s="96" t="str">
        <f>Startplan!C12</f>
        <v>OeNB</v>
      </c>
      <c r="E14" s="26">
        <v>264</v>
      </c>
      <c r="F14" s="26">
        <f>SUM(G14-E14)</f>
        <v>116</v>
      </c>
      <c r="G14" s="27">
        <v>380</v>
      </c>
      <c r="H14" s="41" t="s">
        <v>51</v>
      </c>
    </row>
    <row r="15" spans="1:13" ht="15.95" customHeight="1" thickBot="1" x14ac:dyDescent="0.25">
      <c r="A15" s="36">
        <v>3</v>
      </c>
      <c r="B15" s="51" t="s">
        <v>31</v>
      </c>
      <c r="C15" s="262" t="str">
        <f>Startplan!E13</f>
        <v>KLOIBER Doris</v>
      </c>
      <c r="D15" s="117" t="str">
        <f>Startplan!E12</f>
        <v>OeNB</v>
      </c>
      <c r="E15" s="28">
        <v>299</v>
      </c>
      <c r="F15" s="28">
        <f>SUM(G15-E15)</f>
        <v>90</v>
      </c>
      <c r="G15" s="29">
        <v>389</v>
      </c>
      <c r="H15" s="41" t="s">
        <v>30</v>
      </c>
    </row>
    <row r="16" spans="1:13" ht="15.95" customHeight="1" thickBot="1" x14ac:dyDescent="0.25">
      <c r="A16" s="37"/>
      <c r="B16" s="53"/>
      <c r="C16" s="76"/>
      <c r="D16" s="76"/>
      <c r="E16" s="30">
        <f>SUM(E14:E15)</f>
        <v>563</v>
      </c>
      <c r="F16" s="31">
        <f>SUM(F14:F15)</f>
        <v>206</v>
      </c>
      <c r="G16" s="32">
        <f>SUM(G14:G15)</f>
        <v>769</v>
      </c>
      <c r="H16" s="41"/>
      <c r="I16" s="58"/>
    </row>
    <row r="17" spans="1:9" ht="9" customHeight="1" thickBot="1" x14ac:dyDescent="0.25">
      <c r="A17" s="39"/>
      <c r="C17" s="79"/>
      <c r="D17" s="79"/>
      <c r="E17" s="34"/>
      <c r="F17" s="34"/>
      <c r="G17" s="34"/>
      <c r="H17" s="34"/>
    </row>
    <row r="18" spans="1:9" ht="15.95" customHeight="1" x14ac:dyDescent="0.2">
      <c r="A18" s="35"/>
      <c r="B18" s="52" t="s">
        <v>33</v>
      </c>
      <c r="C18" s="259" t="str">
        <f>Startplan!D16</f>
        <v>PETERS Peter</v>
      </c>
      <c r="D18" s="82" t="str">
        <f>Startplan!D15</f>
        <v>OeNB</v>
      </c>
      <c r="E18" s="26">
        <v>279</v>
      </c>
      <c r="F18" s="26">
        <f>SUM(G18-E18)</f>
        <v>113</v>
      </c>
      <c r="G18" s="27">
        <v>392</v>
      </c>
      <c r="H18" s="41" t="s">
        <v>51</v>
      </c>
    </row>
    <row r="19" spans="1:9" ht="15.95" customHeight="1" thickBot="1" x14ac:dyDescent="0.25">
      <c r="A19" s="36">
        <v>4</v>
      </c>
      <c r="B19" s="94" t="s">
        <v>32</v>
      </c>
      <c r="C19" s="263" t="str">
        <f>Startplan!F16</f>
        <v>ROTT Daniela</v>
      </c>
      <c r="D19" s="75" t="str">
        <f>Startplan!F15</f>
        <v>OeNB</v>
      </c>
      <c r="E19" s="28">
        <v>253</v>
      </c>
      <c r="F19" s="28">
        <f>SUM(G19-E19)</f>
        <v>109</v>
      </c>
      <c r="G19" s="29">
        <v>362</v>
      </c>
      <c r="H19" s="41" t="s">
        <v>30</v>
      </c>
    </row>
    <row r="20" spans="1:9" ht="15.95" customHeight="1" thickBot="1" x14ac:dyDescent="0.25">
      <c r="A20" s="37"/>
      <c r="B20" s="53"/>
      <c r="C20" s="76"/>
      <c r="D20" s="76"/>
      <c r="E20" s="30">
        <f>SUM(E18:E19)</f>
        <v>532</v>
      </c>
      <c r="F20" s="31">
        <f>SUM(F18:F19)</f>
        <v>222</v>
      </c>
      <c r="G20" s="32">
        <f>SUM(G18:G19)</f>
        <v>754</v>
      </c>
      <c r="H20" s="41"/>
      <c r="I20" s="58"/>
    </row>
    <row r="21" spans="1:9" ht="9" customHeight="1" thickBot="1" x14ac:dyDescent="0.25">
      <c r="C21" s="80"/>
      <c r="D21" s="80"/>
      <c r="E21" s="112"/>
      <c r="F21" s="112"/>
      <c r="G21" s="112"/>
    </row>
    <row r="22" spans="1:9" ht="15.95" customHeight="1" x14ac:dyDescent="0.2">
      <c r="A22" s="35"/>
      <c r="B22" s="52" t="s">
        <v>34</v>
      </c>
      <c r="C22" s="259" t="str">
        <f>Startplan!C7</f>
        <v>KEFEDER Rudi</v>
      </c>
      <c r="D22" s="93" t="str">
        <f>Startplan!C6</f>
        <v>OeNB</v>
      </c>
      <c r="E22" s="91">
        <v>276</v>
      </c>
      <c r="F22" s="26">
        <f>SUM(G22-E22)</f>
        <v>89</v>
      </c>
      <c r="G22" s="111">
        <v>365</v>
      </c>
      <c r="H22" s="41" t="s">
        <v>51</v>
      </c>
    </row>
    <row r="23" spans="1:9" ht="15.95" customHeight="1" thickBot="1" x14ac:dyDescent="0.25">
      <c r="A23" s="285">
        <v>5</v>
      </c>
      <c r="B23" s="51" t="s">
        <v>31</v>
      </c>
      <c r="C23" s="261" t="str">
        <f>Startplan!E7</f>
        <v>KEFEDER Inge</v>
      </c>
      <c r="D23" s="75" t="str">
        <f>Startplan!E6</f>
        <v>OeNB</v>
      </c>
      <c r="E23" s="324">
        <v>278</v>
      </c>
      <c r="F23" s="28">
        <f>SUM(G23-E23)</f>
        <v>105</v>
      </c>
      <c r="G23" s="325">
        <v>383</v>
      </c>
      <c r="H23" s="41" t="s">
        <v>30</v>
      </c>
    </row>
    <row r="24" spans="1:9" ht="15.95" customHeight="1" thickBot="1" x14ac:dyDescent="0.25">
      <c r="A24" s="37"/>
      <c r="B24" s="53"/>
      <c r="C24" s="76"/>
      <c r="D24" s="76"/>
      <c r="E24" s="30">
        <f>SUM(E22:E23)</f>
        <v>554</v>
      </c>
      <c r="F24" s="31">
        <f>SUM(F22:F23)</f>
        <v>194</v>
      </c>
      <c r="G24" s="32">
        <f>SUM(G22:G23)</f>
        <v>748</v>
      </c>
      <c r="H24" s="41"/>
      <c r="I24" s="58"/>
    </row>
    <row r="25" spans="1:9" ht="9" customHeight="1" thickBot="1" x14ac:dyDescent="0.25">
      <c r="A25" s="39"/>
      <c r="C25" s="77"/>
      <c r="D25" s="77"/>
      <c r="E25" s="33"/>
      <c r="F25" s="33"/>
      <c r="G25" s="33"/>
      <c r="H25" s="33"/>
    </row>
    <row r="26" spans="1:9" ht="15.95" customHeight="1" x14ac:dyDescent="0.2">
      <c r="A26" s="35"/>
      <c r="B26" s="52" t="s">
        <v>33</v>
      </c>
      <c r="C26" s="259" t="str">
        <f>Startplan!D10</f>
        <v>PFEIFFER Thomas</v>
      </c>
      <c r="D26" s="82" t="str">
        <f>Startplan!F9</f>
        <v>OeNB</v>
      </c>
      <c r="E26" s="26">
        <v>285</v>
      </c>
      <c r="F26" s="26">
        <f>SUM(G26-E26)</f>
        <v>117</v>
      </c>
      <c r="G26" s="27">
        <v>402</v>
      </c>
      <c r="H26" s="41" t="s">
        <v>51</v>
      </c>
    </row>
    <row r="27" spans="1:9" ht="15.95" customHeight="1" thickBot="1" x14ac:dyDescent="0.25">
      <c r="A27" s="36">
        <v>6</v>
      </c>
      <c r="B27" s="94" t="s">
        <v>32</v>
      </c>
      <c r="C27" s="263" t="str">
        <f>Startplan!F10</f>
        <v>THÜRINGER Carol</v>
      </c>
      <c r="D27" s="75" t="str">
        <f>Startplan!D9</f>
        <v>OeNB</v>
      </c>
      <c r="E27" s="28">
        <v>257</v>
      </c>
      <c r="F27" s="28">
        <f>SUM(G27-E27)</f>
        <v>87</v>
      </c>
      <c r="G27" s="29">
        <v>344</v>
      </c>
      <c r="H27" s="41" t="s">
        <v>30</v>
      </c>
    </row>
    <row r="28" spans="1:9" ht="15.95" customHeight="1" thickBot="1" x14ac:dyDescent="0.25">
      <c r="A28" s="37"/>
      <c r="B28" s="53"/>
      <c r="C28" s="76"/>
      <c r="D28" s="76"/>
      <c r="E28" s="30">
        <f>SUM(E26:E27)</f>
        <v>542</v>
      </c>
      <c r="F28" s="31">
        <f>SUM(F26:F27)</f>
        <v>204</v>
      </c>
      <c r="G28" s="32">
        <f>SUM(G26:G27)</f>
        <v>746</v>
      </c>
      <c r="H28" s="41"/>
      <c r="I28" s="58"/>
    </row>
    <row r="29" spans="1:9" ht="9" customHeight="1" thickBot="1" x14ac:dyDescent="0.25">
      <c r="A29" s="39"/>
      <c r="C29" s="79"/>
      <c r="D29" s="79"/>
      <c r="E29" s="34"/>
      <c r="F29" s="34"/>
      <c r="G29" s="34"/>
      <c r="H29" s="34"/>
    </row>
    <row r="30" spans="1:9" ht="15.95" customHeight="1" x14ac:dyDescent="0.2">
      <c r="A30" s="35"/>
      <c r="B30" s="52" t="s">
        <v>33</v>
      </c>
      <c r="C30" s="259" t="str">
        <f>Startplan!D13</f>
        <v>SEIDL Johann</v>
      </c>
      <c r="D30" s="82" t="str">
        <f>Startplan!D12</f>
        <v>BAWAG PSK</v>
      </c>
      <c r="E30" s="26">
        <v>283</v>
      </c>
      <c r="F30" s="26">
        <f>SUM(G30-E30)</f>
        <v>116</v>
      </c>
      <c r="G30" s="27">
        <v>399</v>
      </c>
      <c r="H30" s="41" t="s">
        <v>51</v>
      </c>
    </row>
    <row r="31" spans="1:9" ht="15.95" customHeight="1" thickBot="1" x14ac:dyDescent="0.25">
      <c r="A31" s="36">
        <v>7</v>
      </c>
      <c r="B31" s="51" t="s">
        <v>32</v>
      </c>
      <c r="C31" s="263" t="str">
        <f>Startplan!F13</f>
        <v>KÖNIG Brigitte</v>
      </c>
      <c r="D31" s="75" t="str">
        <f>Startplan!F12</f>
        <v>BAWAG PSK</v>
      </c>
      <c r="E31" s="28">
        <v>244</v>
      </c>
      <c r="F31" s="28">
        <f>SUM(G31-E31)</f>
        <v>78</v>
      </c>
      <c r="G31" s="29">
        <v>322</v>
      </c>
      <c r="H31" s="41" t="s">
        <v>30</v>
      </c>
    </row>
    <row r="32" spans="1:9" ht="15.95" customHeight="1" thickBot="1" x14ac:dyDescent="0.25">
      <c r="A32" s="37"/>
      <c r="B32" s="53"/>
      <c r="C32" s="76"/>
      <c r="D32" s="76"/>
      <c r="E32" s="30">
        <f>SUM(E30:E31)</f>
        <v>527</v>
      </c>
      <c r="F32" s="31">
        <f>SUM(F30:F31)</f>
        <v>194</v>
      </c>
      <c r="G32" s="32">
        <f>SUM(G30:G31)</f>
        <v>721</v>
      </c>
      <c r="H32" s="41"/>
      <c r="I32" s="58"/>
    </row>
    <row r="33" spans="1:9" ht="9" customHeight="1" thickBot="1" x14ac:dyDescent="0.25">
      <c r="A33" s="39"/>
      <c r="C33" s="79"/>
      <c r="D33" s="79"/>
      <c r="E33" s="34"/>
      <c r="F33" s="34"/>
      <c r="G33" s="34"/>
      <c r="H33" s="34"/>
    </row>
    <row r="34" spans="1:9" ht="15.95" customHeight="1" x14ac:dyDescent="0.2">
      <c r="A34" s="35"/>
      <c r="B34" s="52" t="s">
        <v>34</v>
      </c>
      <c r="C34" s="259">
        <f>Startplan!C16</f>
        <v>0</v>
      </c>
      <c r="D34" s="96" t="str">
        <f>Startplan!C15</f>
        <v>MIX 7</v>
      </c>
      <c r="E34" s="26"/>
      <c r="F34" s="26">
        <f>SUM(G34-E34)</f>
        <v>0</v>
      </c>
      <c r="G34" s="27"/>
      <c r="H34" s="41" t="s">
        <v>51</v>
      </c>
    </row>
    <row r="35" spans="1:9" ht="15.95" customHeight="1" thickBot="1" x14ac:dyDescent="0.25">
      <c r="A35" s="36"/>
      <c r="B35" s="94" t="s">
        <v>31</v>
      </c>
      <c r="C35" s="263">
        <f>Startplan!E16</f>
        <v>0</v>
      </c>
      <c r="D35" s="83" t="str">
        <f>Startplan!E15</f>
        <v>MIX 7</v>
      </c>
      <c r="E35" s="28"/>
      <c r="F35" s="28">
        <f>SUM(G35-E35)</f>
        <v>0</v>
      </c>
      <c r="G35" s="29"/>
      <c r="H35" s="41" t="s">
        <v>30</v>
      </c>
    </row>
    <row r="36" spans="1:9" ht="15.95" customHeight="1" thickBot="1" x14ac:dyDescent="0.25">
      <c r="A36" s="37"/>
      <c r="B36" s="53"/>
      <c r="C36" s="76"/>
      <c r="D36" s="76"/>
      <c r="E36" s="30">
        <f>SUM(E34:E35)</f>
        <v>0</v>
      </c>
      <c r="F36" s="31">
        <f>SUM(F34:F35)</f>
        <v>0</v>
      </c>
      <c r="G36" s="32">
        <f>SUM(G34:G35)</f>
        <v>0</v>
      </c>
      <c r="H36" s="41"/>
      <c r="I36" s="58"/>
    </row>
    <row r="37" spans="1:9" ht="9" customHeight="1" x14ac:dyDescent="0.2">
      <c r="A37" s="39"/>
      <c r="C37" s="79"/>
      <c r="D37" s="79"/>
      <c r="E37" s="34"/>
      <c r="F37" s="34"/>
      <c r="G37" s="34"/>
      <c r="H37" s="34"/>
    </row>
  </sheetData>
  <mergeCells count="3">
    <mergeCell ref="C1:D1"/>
    <mergeCell ref="A3:G3"/>
    <mergeCell ref="E1:G1"/>
  </mergeCells>
  <phoneticPr fontId="9" type="noConversion"/>
  <conditionalFormatting sqref="E6:E7 E10:E11 E14:E15 E18:E19 E22:E23 E26:E27 E30:E31 E34:E35">
    <cfRule type="cellIs" dxfId="45" priority="1" stopIfTrue="1" operator="greaterThanOrEqual">
      <formula>300</formula>
    </cfRule>
  </conditionalFormatting>
  <conditionalFormatting sqref="F6:F7 F10:F11 F14:F15 F18:F19 F22:F23 F26:F27 F30:F31 F34:F35">
    <cfRule type="cellIs" dxfId="44" priority="2" stopIfTrue="1" operator="greaterThanOrEqual">
      <formula>150</formula>
    </cfRule>
  </conditionalFormatting>
  <conditionalFormatting sqref="G6:G7 G10:G11 G14:G15 G18:G19 G22:G23 G26:G27 G30:G31 G34:G35">
    <cfRule type="cellIs" dxfId="43" priority="3" stopIfTrue="1" operator="greaterThanOrEqual">
      <formula>500</formula>
    </cfRule>
    <cfRule type="cellIs" dxfId="42" priority="4" stopIfTrue="1" operator="greaterThanOrEqual">
      <formula>450</formula>
    </cfRule>
    <cfRule type="cellIs" dxfId="41" priority="5" stopIfTrue="1" operator="greaterThanOrEqual">
      <formula>400</formula>
    </cfRule>
  </conditionalFormatting>
  <conditionalFormatting sqref="E8 E12 E16 E20 E24 E28 E32 E36">
    <cfRule type="cellIs" dxfId="40" priority="6" stopIfTrue="1" operator="greaterThanOrEqual">
      <formula>600</formula>
    </cfRule>
  </conditionalFormatting>
  <conditionalFormatting sqref="F8 F12 F16 F20 F24 F28 F32 F36">
    <cfRule type="cellIs" dxfId="39" priority="7" stopIfTrue="1" operator="greaterThanOrEqual">
      <formula>300</formula>
    </cfRule>
  </conditionalFormatting>
  <conditionalFormatting sqref="G8 G12 G16 G20 G24 G28 G32 G36">
    <cfRule type="cellIs" dxfId="38" priority="8" stopIfTrue="1" operator="greaterThanOrEqual">
      <formula>1000</formula>
    </cfRule>
    <cfRule type="cellIs" dxfId="37" priority="9" stopIfTrue="1" operator="greaterThanOrEqual">
      <formula>900</formula>
    </cfRule>
    <cfRule type="cellIs" dxfId="36" priority="10" stopIfTrue="1" operator="greaterThanOrEqual">
      <formula>800</formula>
    </cfRule>
  </conditionalFormatting>
  <printOptions horizontalCentered="1"/>
  <pageMargins left="0.39370078740157483" right="0.39370078740157483" top="0.78740157480314965" bottom="0.78740157480314965" header="0.39370078740157483" footer="0.39370078740157483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2"/>
  <sheetViews>
    <sheetView showZeros="0" zoomScale="70" zoomScaleNormal="70" workbookViewId="0"/>
  </sheetViews>
  <sheetFormatPr baseColWidth="10" defaultRowHeight="15" x14ac:dyDescent="0.2"/>
  <cols>
    <col min="1" max="1" width="6.7109375" style="49" customWidth="1"/>
    <col min="2" max="2" width="25.7109375" style="6" customWidth="1"/>
    <col min="3" max="4" width="9.7109375" style="150" customWidth="1"/>
    <col min="5" max="5" width="10.5703125" style="150" customWidth="1"/>
    <col min="6" max="6" width="15.7109375" style="6" customWidth="1"/>
    <col min="7" max="7" width="8.5703125" style="183" customWidth="1"/>
    <col min="8" max="8" width="13.42578125" style="184" customWidth="1"/>
    <col min="9" max="9" width="13.85546875" style="256" customWidth="1"/>
    <col min="10" max="10" width="13.28515625" style="256" customWidth="1"/>
    <col min="11" max="11" width="8" style="257" customWidth="1"/>
    <col min="12" max="12" width="6.28515625" style="6" customWidth="1"/>
    <col min="13" max="16" width="7.7109375" style="6" customWidth="1"/>
    <col min="17" max="16384" width="11.42578125" style="6"/>
  </cols>
  <sheetData>
    <row r="1" spans="1:12" s="4" customFormat="1" ht="24.95" customHeight="1" x14ac:dyDescent="0.2">
      <c r="A1" s="109"/>
      <c r="B1" s="457" t="str">
        <f>Startplan!A1</f>
        <v>40. Wiener Bankenturnier</v>
      </c>
      <c r="C1" s="457"/>
      <c r="D1" s="457"/>
      <c r="E1" s="457"/>
      <c r="F1" s="314">
        <f>Startplan!E19</f>
        <v>42173</v>
      </c>
      <c r="G1" s="315"/>
      <c r="H1" s="184"/>
      <c r="I1" s="168"/>
      <c r="J1" s="168"/>
      <c r="K1" s="391"/>
    </row>
    <row r="3" spans="1:12" s="8" customFormat="1" ht="30" customHeight="1" thickBot="1" x14ac:dyDescent="0.25">
      <c r="A3" s="460" t="s">
        <v>12</v>
      </c>
      <c r="B3" s="460"/>
      <c r="C3" s="460"/>
      <c r="D3" s="460"/>
      <c r="E3" s="460"/>
      <c r="F3" s="460"/>
      <c r="G3" s="182" t="s">
        <v>49</v>
      </c>
      <c r="H3" s="182"/>
      <c r="I3" s="392"/>
      <c r="J3" s="392"/>
      <c r="K3" s="99"/>
    </row>
    <row r="4" spans="1:12" s="8" customFormat="1" ht="24" thickBot="1" x14ac:dyDescent="0.25">
      <c r="A4" s="214" t="s">
        <v>101</v>
      </c>
      <c r="B4" s="231" t="str">
        <f>Startplan!C20</f>
        <v>BA</v>
      </c>
      <c r="C4" s="151"/>
      <c r="D4" s="154"/>
      <c r="E4" s="194"/>
      <c r="F4" s="195"/>
      <c r="G4" s="182"/>
      <c r="H4" s="182"/>
      <c r="I4" s="234"/>
      <c r="J4" s="234"/>
      <c r="K4" s="99"/>
    </row>
    <row r="5" spans="1:12" s="8" customFormat="1" ht="15" customHeight="1" thickBot="1" x14ac:dyDescent="0.25">
      <c r="A5" s="204" t="s">
        <v>35</v>
      </c>
      <c r="B5" s="205" t="s">
        <v>25</v>
      </c>
      <c r="C5" s="191" t="s">
        <v>23</v>
      </c>
      <c r="D5" s="191" t="s">
        <v>24</v>
      </c>
      <c r="E5" s="191" t="s">
        <v>11</v>
      </c>
      <c r="F5" s="192" t="s">
        <v>50</v>
      </c>
      <c r="G5" s="182"/>
      <c r="H5" s="182"/>
      <c r="I5" s="244"/>
      <c r="J5" s="244"/>
      <c r="K5" s="99"/>
    </row>
    <row r="6" spans="1:12" s="8" customFormat="1" ht="15" customHeight="1" x14ac:dyDescent="0.2">
      <c r="A6" s="64" t="s">
        <v>34</v>
      </c>
      <c r="B6" s="193" t="str">
        <f>Startplan!C21</f>
        <v>SWATOSCH Patrick</v>
      </c>
      <c r="C6" s="189">
        <v>299</v>
      </c>
      <c r="D6" s="189">
        <f t="shared" ref="D6:D11" si="0">SUM(E6-C6)</f>
        <v>138</v>
      </c>
      <c r="E6" s="196">
        <v>437</v>
      </c>
      <c r="F6" s="202"/>
      <c r="G6" s="182" t="s">
        <v>51</v>
      </c>
      <c r="H6" s="182"/>
      <c r="I6" s="244"/>
      <c r="J6" s="244"/>
      <c r="K6" s="99"/>
    </row>
    <row r="7" spans="1:12" s="8" customFormat="1" ht="15" customHeight="1" x14ac:dyDescent="0.2">
      <c r="A7" s="64" t="s">
        <v>32</v>
      </c>
      <c r="B7" s="193" t="str">
        <f>Startplan!F24</f>
        <v>KOCH Maximilian</v>
      </c>
      <c r="C7" s="189">
        <v>304</v>
      </c>
      <c r="D7" s="189">
        <f t="shared" si="0"/>
        <v>152</v>
      </c>
      <c r="E7" s="196">
        <v>456</v>
      </c>
      <c r="F7" s="202"/>
      <c r="G7" s="182" t="s">
        <v>51</v>
      </c>
      <c r="H7" s="182"/>
      <c r="I7" s="244"/>
      <c r="J7" s="244"/>
      <c r="K7" s="99"/>
    </row>
    <row r="8" spans="1:12" s="8" customFormat="1" ht="15" customHeight="1" x14ac:dyDescent="0.2">
      <c r="A8" s="64" t="s">
        <v>31</v>
      </c>
      <c r="B8" s="167" t="str">
        <f>Startplan!E27</f>
        <v>MARASS Siegfried</v>
      </c>
      <c r="C8" s="149">
        <v>275</v>
      </c>
      <c r="D8" s="149">
        <f t="shared" si="0"/>
        <v>125</v>
      </c>
      <c r="E8" s="197">
        <v>400</v>
      </c>
      <c r="F8" s="203"/>
      <c r="G8" s="182" t="s">
        <v>95</v>
      </c>
      <c r="H8" s="182"/>
      <c r="I8" s="244"/>
      <c r="J8" s="244"/>
      <c r="K8" s="99"/>
    </row>
    <row r="9" spans="1:12" s="8" customFormat="1" ht="15" customHeight="1" x14ac:dyDescent="0.2">
      <c r="A9" s="64" t="s">
        <v>33</v>
      </c>
      <c r="B9" s="167" t="str">
        <f>Startplan!D30</f>
        <v>BRUCKNER Johann</v>
      </c>
      <c r="C9" s="149">
        <v>299</v>
      </c>
      <c r="D9" s="149">
        <f t="shared" si="0"/>
        <v>126</v>
      </c>
      <c r="E9" s="197">
        <v>425</v>
      </c>
      <c r="F9" s="203"/>
      <c r="G9" s="182" t="s">
        <v>51</v>
      </c>
      <c r="H9" s="182"/>
      <c r="I9" s="244"/>
      <c r="J9" s="244"/>
      <c r="K9" s="99"/>
    </row>
    <row r="10" spans="1:12" s="8" customFormat="1" x14ac:dyDescent="0.2">
      <c r="A10" s="64" t="s">
        <v>34</v>
      </c>
      <c r="B10" s="167" t="str">
        <f>Startplan!C33</f>
        <v>KOCH Erwin</v>
      </c>
      <c r="C10" s="149">
        <v>302</v>
      </c>
      <c r="D10" s="149">
        <f t="shared" si="0"/>
        <v>140</v>
      </c>
      <c r="E10" s="198">
        <v>442</v>
      </c>
      <c r="F10" s="203"/>
      <c r="G10" s="182" t="s">
        <v>51</v>
      </c>
      <c r="H10" s="182"/>
      <c r="I10" s="244"/>
      <c r="J10" s="244"/>
      <c r="K10" s="99"/>
    </row>
    <row r="11" spans="1:12" s="8" customFormat="1" ht="15.75" thickBot="1" x14ac:dyDescent="0.25">
      <c r="A11" s="187" t="s">
        <v>32</v>
      </c>
      <c r="B11" s="167" t="str">
        <f>Startplan!F36</f>
        <v>MARCHART Richard</v>
      </c>
      <c r="C11" s="149">
        <v>295</v>
      </c>
      <c r="D11" s="149">
        <f t="shared" si="0"/>
        <v>149</v>
      </c>
      <c r="E11" s="198">
        <v>444</v>
      </c>
      <c r="F11" s="203"/>
      <c r="G11" s="182" t="s">
        <v>51</v>
      </c>
      <c r="H11" s="182"/>
      <c r="I11" s="244"/>
      <c r="J11" s="244"/>
      <c r="K11" s="99"/>
    </row>
    <row r="12" spans="1:12" s="8" customFormat="1" ht="18" customHeight="1" thickBot="1" x14ac:dyDescent="0.25">
      <c r="A12" s="200"/>
      <c r="B12" s="186"/>
      <c r="C12" s="65">
        <f>SUM(C6:C11)</f>
        <v>1774</v>
      </c>
      <c r="D12" s="65">
        <f>SUM(D6:D11)</f>
        <v>830</v>
      </c>
      <c r="E12" s="65">
        <f>SUM(E6:E11)</f>
        <v>2604</v>
      </c>
      <c r="F12" s="201">
        <f>IF(COUNT(E6:E11)&gt;0,AVERAGE(E6:E11),0)</f>
        <v>434</v>
      </c>
      <c r="G12" s="182"/>
      <c r="H12" s="182"/>
      <c r="I12" s="244"/>
      <c r="J12" s="244"/>
      <c r="K12" s="99"/>
    </row>
    <row r="13" spans="1:12" s="8" customFormat="1" ht="15" customHeight="1" thickBot="1" x14ac:dyDescent="0.25">
      <c r="A13" s="66"/>
      <c r="B13" s="67"/>
      <c r="C13" s="68"/>
      <c r="D13" s="68"/>
      <c r="E13" s="68"/>
      <c r="F13" s="67"/>
      <c r="G13" s="182"/>
      <c r="H13" s="182"/>
      <c r="I13" s="234"/>
      <c r="J13" s="234"/>
      <c r="K13" s="99"/>
    </row>
    <row r="14" spans="1:12" s="8" customFormat="1" ht="24" thickBot="1" x14ac:dyDescent="0.25">
      <c r="A14" s="271" t="s">
        <v>98</v>
      </c>
      <c r="B14" s="272" t="str">
        <f>Startplan!E20</f>
        <v>OeNB</v>
      </c>
      <c r="C14" s="273"/>
      <c r="D14" s="274"/>
      <c r="E14" s="275"/>
      <c r="F14" s="276"/>
      <c r="G14" s="182"/>
      <c r="H14" s="182"/>
      <c r="I14" s="234"/>
      <c r="J14" s="234"/>
      <c r="K14" s="99"/>
    </row>
    <row r="15" spans="1:12" s="8" customFormat="1" ht="15" customHeight="1" thickBot="1" x14ac:dyDescent="0.25">
      <c r="A15" s="204" t="s">
        <v>35</v>
      </c>
      <c r="B15" s="205" t="s">
        <v>25</v>
      </c>
      <c r="C15" s="191" t="s">
        <v>23</v>
      </c>
      <c r="D15" s="191" t="s">
        <v>24</v>
      </c>
      <c r="E15" s="191" t="s">
        <v>11</v>
      </c>
      <c r="F15" s="192" t="s">
        <v>50</v>
      </c>
      <c r="G15" s="182"/>
      <c r="H15" s="182"/>
      <c r="I15" s="244"/>
      <c r="J15" s="244"/>
      <c r="K15" s="99"/>
      <c r="L15" s="70"/>
    </row>
    <row r="16" spans="1:12" s="8" customFormat="1" ht="15" customHeight="1" x14ac:dyDescent="0.2">
      <c r="A16" s="64" t="s">
        <v>31</v>
      </c>
      <c r="B16" s="188" t="str">
        <f>Startplan!E21</f>
        <v>NIKIC Goran</v>
      </c>
      <c r="C16" s="189">
        <v>311</v>
      </c>
      <c r="D16" s="189">
        <f t="shared" ref="D16:D21" si="1">SUM(E16-C16)</f>
        <v>149</v>
      </c>
      <c r="E16" s="196">
        <v>460</v>
      </c>
      <c r="F16" s="202"/>
      <c r="G16" s="182" t="s">
        <v>51</v>
      </c>
      <c r="H16" s="10"/>
      <c r="I16" s="244"/>
      <c r="J16" s="244"/>
      <c r="K16" s="99"/>
      <c r="L16" s="152"/>
    </row>
    <row r="17" spans="1:13" s="8" customFormat="1" ht="15" customHeight="1" x14ac:dyDescent="0.2">
      <c r="A17" s="64" t="s">
        <v>33</v>
      </c>
      <c r="B17" s="188" t="str">
        <f>Startplan!D24</f>
        <v>KAHR Josef</v>
      </c>
      <c r="C17" s="189">
        <v>306</v>
      </c>
      <c r="D17" s="189">
        <f t="shared" si="1"/>
        <v>128</v>
      </c>
      <c r="E17" s="196">
        <v>434</v>
      </c>
      <c r="F17" s="202"/>
      <c r="G17" s="182" t="s">
        <v>51</v>
      </c>
      <c r="H17" s="10"/>
      <c r="I17" s="244"/>
      <c r="J17" s="244"/>
      <c r="K17" s="99"/>
      <c r="L17" s="152"/>
    </row>
    <row r="18" spans="1:13" s="8" customFormat="1" ht="15" customHeight="1" x14ac:dyDescent="0.2">
      <c r="A18" s="187" t="s">
        <v>34</v>
      </c>
      <c r="B18" s="166" t="str">
        <f>Startplan!C27</f>
        <v>PFEIFFER Gerhard</v>
      </c>
      <c r="C18" s="149">
        <v>282</v>
      </c>
      <c r="D18" s="149">
        <f t="shared" si="1"/>
        <v>125</v>
      </c>
      <c r="E18" s="197">
        <v>407</v>
      </c>
      <c r="F18" s="203"/>
      <c r="G18" s="182" t="s">
        <v>51</v>
      </c>
      <c r="H18" s="10"/>
      <c r="I18" s="244"/>
      <c r="J18" s="244"/>
      <c r="K18" s="99"/>
      <c r="L18" s="152"/>
    </row>
    <row r="19" spans="1:13" s="8" customFormat="1" ht="15" customHeight="1" x14ac:dyDescent="0.2">
      <c r="A19" s="64" t="s">
        <v>32</v>
      </c>
      <c r="B19" s="166" t="str">
        <f>Startplan!F30</f>
        <v>ROTT Peter</v>
      </c>
      <c r="C19" s="149">
        <v>283</v>
      </c>
      <c r="D19" s="149">
        <f t="shared" si="1"/>
        <v>105</v>
      </c>
      <c r="E19" s="197">
        <v>388</v>
      </c>
      <c r="F19" s="203"/>
      <c r="G19" s="182" t="s">
        <v>51</v>
      </c>
      <c r="H19" s="10"/>
      <c r="I19" s="244"/>
      <c r="J19" s="244"/>
      <c r="K19" s="99"/>
      <c r="L19" s="152"/>
    </row>
    <row r="20" spans="1:13" s="8" customFormat="1" x14ac:dyDescent="0.2">
      <c r="A20" s="64" t="s">
        <v>31</v>
      </c>
      <c r="B20" s="166" t="str">
        <f>Startplan!E33</f>
        <v>HABITZL Walter</v>
      </c>
      <c r="C20" s="149">
        <v>308</v>
      </c>
      <c r="D20" s="149">
        <f t="shared" si="1"/>
        <v>132</v>
      </c>
      <c r="E20" s="198">
        <v>440</v>
      </c>
      <c r="F20" s="203"/>
      <c r="G20" s="182" t="s">
        <v>51</v>
      </c>
      <c r="H20" s="10"/>
      <c r="I20" s="244"/>
      <c r="J20" s="244"/>
      <c r="K20" s="99"/>
      <c r="L20" s="152"/>
    </row>
    <row r="21" spans="1:13" s="8" customFormat="1" ht="15.75" thickBot="1" x14ac:dyDescent="0.25">
      <c r="A21" s="187" t="s">
        <v>33</v>
      </c>
      <c r="B21" s="166" t="str">
        <f>Startplan!D36</f>
        <v>PRESSL Hannes</v>
      </c>
      <c r="C21" s="149">
        <v>272</v>
      </c>
      <c r="D21" s="149">
        <f t="shared" si="1"/>
        <v>144</v>
      </c>
      <c r="E21" s="198">
        <v>416</v>
      </c>
      <c r="F21" s="203"/>
      <c r="G21" s="182" t="s">
        <v>51</v>
      </c>
      <c r="H21" s="10"/>
      <c r="I21" s="244"/>
      <c r="J21" s="244"/>
      <c r="K21" s="99"/>
      <c r="L21" s="152"/>
    </row>
    <row r="22" spans="1:13" s="8" customFormat="1" ht="18" customHeight="1" thickBot="1" x14ac:dyDescent="0.25">
      <c r="A22" s="200"/>
      <c r="B22" s="289" t="s">
        <v>11</v>
      </c>
      <c r="C22" s="65">
        <f>SUM(C16:C21)</f>
        <v>1762</v>
      </c>
      <c r="D22" s="65">
        <f>SUM(D16:D21)</f>
        <v>783</v>
      </c>
      <c r="E22" s="65">
        <f>SUM(E16:E21)</f>
        <v>2545</v>
      </c>
      <c r="F22" s="201">
        <f>IF(COUNT(E16:E21)&gt;0,AVERAGE(E16:E21),0)</f>
        <v>424.16666666666669</v>
      </c>
      <c r="G22" s="182"/>
      <c r="H22" s="182"/>
      <c r="I22" s="244"/>
      <c r="J22" s="244"/>
      <c r="K22" s="99"/>
    </row>
    <row r="23" spans="1:13" s="8" customFormat="1" ht="15" customHeight="1" thickBot="1" x14ac:dyDescent="0.25">
      <c r="A23" s="66"/>
      <c r="B23" s="67"/>
      <c r="C23" s="68"/>
      <c r="D23" s="68"/>
      <c r="E23" s="68"/>
      <c r="F23" s="67"/>
      <c r="G23" s="182"/>
      <c r="H23" s="182"/>
      <c r="I23" s="234"/>
      <c r="J23" s="234"/>
      <c r="K23" s="99"/>
    </row>
    <row r="24" spans="1:13" s="8" customFormat="1" ht="24" thickBot="1" x14ac:dyDescent="0.25">
      <c r="A24" s="230" t="s">
        <v>99</v>
      </c>
      <c r="B24" s="264" t="str">
        <f>Startplan!D20</f>
        <v>BAWAG PSK</v>
      </c>
      <c r="C24" s="153"/>
      <c r="D24" s="155"/>
      <c r="E24" s="206"/>
      <c r="F24" s="207"/>
      <c r="G24" s="182"/>
      <c r="H24" s="182"/>
      <c r="I24" s="234"/>
      <c r="J24" s="234"/>
      <c r="K24" s="99"/>
    </row>
    <row r="25" spans="1:13" s="8" customFormat="1" ht="15" customHeight="1" thickBot="1" x14ac:dyDescent="0.25">
      <c r="A25" s="199" t="s">
        <v>35</v>
      </c>
      <c r="B25" s="190" t="s">
        <v>25</v>
      </c>
      <c r="C25" s="191" t="s">
        <v>23</v>
      </c>
      <c r="D25" s="191" t="s">
        <v>24</v>
      </c>
      <c r="E25" s="191" t="s">
        <v>11</v>
      </c>
      <c r="F25" s="192" t="s">
        <v>50</v>
      </c>
      <c r="G25" s="182"/>
      <c r="H25" s="182"/>
      <c r="I25" s="244"/>
      <c r="J25" s="244"/>
      <c r="K25" s="99"/>
      <c r="L25" s="70"/>
      <c r="M25" s="70"/>
    </row>
    <row r="26" spans="1:13" s="8" customFormat="1" ht="15" customHeight="1" x14ac:dyDescent="0.2">
      <c r="A26" s="64" t="s">
        <v>33</v>
      </c>
      <c r="B26" s="193" t="str">
        <f>Startplan!D21</f>
        <v>MAHR Silvia</v>
      </c>
      <c r="C26" s="189">
        <v>269</v>
      </c>
      <c r="D26" s="189">
        <f t="shared" ref="D26:D31" si="2">SUM(E26-C26)</f>
        <v>105</v>
      </c>
      <c r="E26" s="196">
        <v>374</v>
      </c>
      <c r="F26" s="202"/>
      <c r="G26" s="182" t="s">
        <v>30</v>
      </c>
      <c r="H26" s="182"/>
      <c r="I26" s="244"/>
      <c r="J26" s="244"/>
      <c r="K26" s="99"/>
      <c r="L26" s="152"/>
      <c r="M26" s="152"/>
    </row>
    <row r="27" spans="1:13" s="8" customFormat="1" ht="15" customHeight="1" x14ac:dyDescent="0.2">
      <c r="A27" s="187" t="s">
        <v>34</v>
      </c>
      <c r="B27" s="193" t="str">
        <f>Startplan!C24</f>
        <v>MAHR Helga</v>
      </c>
      <c r="C27" s="189">
        <v>286</v>
      </c>
      <c r="D27" s="189">
        <f t="shared" si="2"/>
        <v>147</v>
      </c>
      <c r="E27" s="196">
        <v>433</v>
      </c>
      <c r="F27" s="202"/>
      <c r="G27" s="182" t="s">
        <v>30</v>
      </c>
      <c r="H27" s="182"/>
      <c r="I27" s="244"/>
      <c r="J27" s="244"/>
      <c r="K27" s="99"/>
      <c r="L27" s="152"/>
      <c r="M27" s="152"/>
    </row>
    <row r="28" spans="1:13" s="8" customFormat="1" ht="15" customHeight="1" x14ac:dyDescent="0.2">
      <c r="A28" s="64" t="s">
        <v>32</v>
      </c>
      <c r="B28" s="167" t="str">
        <f>Startplan!F27</f>
        <v>MAHR Alfred</v>
      </c>
      <c r="C28" s="149">
        <v>277</v>
      </c>
      <c r="D28" s="149">
        <f t="shared" si="2"/>
        <v>86</v>
      </c>
      <c r="E28" s="197">
        <v>363</v>
      </c>
      <c r="F28" s="203"/>
      <c r="G28" s="182" t="s">
        <v>51</v>
      </c>
      <c r="H28" s="182"/>
      <c r="I28" s="244"/>
      <c r="J28" s="244"/>
      <c r="K28" s="99"/>
      <c r="L28" s="152"/>
      <c r="M28" s="152"/>
    </row>
    <row r="29" spans="1:13" s="8" customFormat="1" ht="15" customHeight="1" x14ac:dyDescent="0.2">
      <c r="A29" s="64" t="s">
        <v>31</v>
      </c>
      <c r="B29" s="167" t="str">
        <f>Startplan!E30</f>
        <v>RATH Dominik</v>
      </c>
      <c r="C29" s="149">
        <v>275</v>
      </c>
      <c r="D29" s="149">
        <f t="shared" si="2"/>
        <v>132</v>
      </c>
      <c r="E29" s="197">
        <v>407</v>
      </c>
      <c r="F29" s="203"/>
      <c r="G29" s="182" t="s">
        <v>51</v>
      </c>
      <c r="H29" s="182"/>
      <c r="I29" s="244"/>
      <c r="J29" s="244"/>
      <c r="K29" s="99"/>
      <c r="L29" s="152"/>
      <c r="M29" s="152"/>
    </row>
    <row r="30" spans="1:13" s="8" customFormat="1" ht="15" customHeight="1" x14ac:dyDescent="0.2">
      <c r="A30" s="64" t="s">
        <v>33</v>
      </c>
      <c r="B30" s="167" t="str">
        <f>Startplan!D33</f>
        <v>SIMULAK Josef</v>
      </c>
      <c r="C30" s="149">
        <v>274</v>
      </c>
      <c r="D30" s="149">
        <f t="shared" si="2"/>
        <v>135</v>
      </c>
      <c r="E30" s="198">
        <v>409</v>
      </c>
      <c r="F30" s="203"/>
      <c r="G30" s="182" t="s">
        <v>51</v>
      </c>
      <c r="H30" s="182"/>
      <c r="I30" s="244"/>
      <c r="J30" s="244"/>
      <c r="K30" s="99"/>
      <c r="L30" s="152"/>
      <c r="M30" s="152"/>
    </row>
    <row r="31" spans="1:13" s="8" customFormat="1" ht="15.75" thickBot="1" x14ac:dyDescent="0.25">
      <c r="A31" s="64" t="s">
        <v>34</v>
      </c>
      <c r="B31" s="167" t="str">
        <f>Startplan!C36</f>
        <v>SIMULAK Christian</v>
      </c>
      <c r="C31" s="149">
        <v>300</v>
      </c>
      <c r="D31" s="149">
        <f t="shared" si="2"/>
        <v>150</v>
      </c>
      <c r="E31" s="198">
        <v>450</v>
      </c>
      <c r="F31" s="203"/>
      <c r="G31" s="182" t="s">
        <v>51</v>
      </c>
      <c r="H31" s="182"/>
      <c r="I31" s="244"/>
      <c r="J31" s="244"/>
      <c r="K31" s="99"/>
      <c r="L31" s="152"/>
      <c r="M31" s="152"/>
    </row>
    <row r="32" spans="1:13" s="8" customFormat="1" ht="18" customHeight="1" thickBot="1" x14ac:dyDescent="0.25">
      <c r="A32" s="200"/>
      <c r="B32" s="186"/>
      <c r="C32" s="65">
        <f>SUM(C26:C31)</f>
        <v>1681</v>
      </c>
      <c r="D32" s="65">
        <f>SUM(D26:D31)</f>
        <v>755</v>
      </c>
      <c r="E32" s="65">
        <f>SUM(E26:E31)</f>
        <v>2436</v>
      </c>
      <c r="F32" s="201">
        <f>IF(COUNT(E26:E31)&gt;0,AVERAGE(E26:E31),0)</f>
        <v>406</v>
      </c>
      <c r="G32" s="182"/>
      <c r="H32" s="182"/>
      <c r="I32" s="244"/>
      <c r="J32" s="244"/>
      <c r="K32" s="99"/>
    </row>
    <row r="33" spans="1:13" s="8" customFormat="1" ht="15" customHeight="1" thickBot="1" x14ac:dyDescent="0.25">
      <c r="A33" s="66"/>
      <c r="B33" s="67"/>
      <c r="C33" s="68"/>
      <c r="D33" s="68"/>
      <c r="E33" s="68"/>
      <c r="F33" s="67"/>
      <c r="G33" s="182"/>
      <c r="H33" s="182"/>
      <c r="I33" s="234"/>
      <c r="J33" s="234"/>
      <c r="K33" s="99"/>
    </row>
    <row r="34" spans="1:13" s="8" customFormat="1" ht="24" thickBot="1" x14ac:dyDescent="0.25">
      <c r="A34" s="348" t="s">
        <v>100</v>
      </c>
      <c r="B34" s="349" t="str">
        <f>Startplan!F20</f>
        <v>MIX</v>
      </c>
      <c r="C34" s="350"/>
      <c r="D34" s="351"/>
      <c r="E34" s="352"/>
      <c r="F34" s="353"/>
      <c r="G34" s="182"/>
      <c r="H34" s="182"/>
      <c r="I34" s="234"/>
      <c r="J34" s="234"/>
      <c r="K34" s="99"/>
    </row>
    <row r="35" spans="1:13" s="8" customFormat="1" ht="15" customHeight="1" thickBot="1" x14ac:dyDescent="0.25">
      <c r="A35" s="199" t="s">
        <v>35</v>
      </c>
      <c r="B35" s="190" t="s">
        <v>25</v>
      </c>
      <c r="C35" s="191" t="s">
        <v>23</v>
      </c>
      <c r="D35" s="191" t="s">
        <v>24</v>
      </c>
      <c r="E35" s="191" t="s">
        <v>11</v>
      </c>
      <c r="F35" s="192" t="s">
        <v>50</v>
      </c>
      <c r="G35" s="182"/>
      <c r="H35" s="182"/>
      <c r="I35" s="244"/>
      <c r="J35" s="244"/>
      <c r="K35" s="99"/>
      <c r="L35" s="70"/>
      <c r="M35" s="70"/>
    </row>
    <row r="36" spans="1:13" s="8" customFormat="1" ht="15" customHeight="1" x14ac:dyDescent="0.2">
      <c r="A36" s="64" t="s">
        <v>32</v>
      </c>
      <c r="B36" s="188" t="str">
        <f>Startplan!F21</f>
        <v>WUSTINGER Herbert</v>
      </c>
      <c r="C36" s="189">
        <v>276</v>
      </c>
      <c r="D36" s="189">
        <f t="shared" ref="D36:D41" si="3">SUM(E36-C36)</f>
        <v>135</v>
      </c>
      <c r="E36" s="196">
        <v>411</v>
      </c>
      <c r="F36" s="202"/>
      <c r="G36" s="182" t="s">
        <v>95</v>
      </c>
      <c r="H36" s="182"/>
      <c r="I36" s="244"/>
      <c r="J36" s="244"/>
      <c r="K36" s="99"/>
      <c r="L36" s="152"/>
      <c r="M36" s="152"/>
    </row>
    <row r="37" spans="1:13" s="8" customFormat="1" ht="15" customHeight="1" x14ac:dyDescent="0.2">
      <c r="A37" s="187" t="s">
        <v>31</v>
      </c>
      <c r="B37" s="188" t="str">
        <f>Startplan!E24</f>
        <v>FEDERHOFER Hans</v>
      </c>
      <c r="C37" s="189">
        <v>242</v>
      </c>
      <c r="D37" s="189">
        <f t="shared" si="3"/>
        <v>85</v>
      </c>
      <c r="E37" s="196">
        <v>327</v>
      </c>
      <c r="F37" s="202"/>
      <c r="G37" s="182" t="s">
        <v>51</v>
      </c>
      <c r="H37" s="182"/>
      <c r="I37" s="244"/>
      <c r="J37" s="244"/>
      <c r="K37" s="99"/>
      <c r="L37" s="152"/>
      <c r="M37" s="152"/>
    </row>
    <row r="38" spans="1:13" s="8" customFormat="1" ht="15" customHeight="1" x14ac:dyDescent="0.2">
      <c r="A38" s="64" t="s">
        <v>33</v>
      </c>
      <c r="B38" s="166" t="str">
        <f>Startplan!D27</f>
        <v>FRANZ Horst</v>
      </c>
      <c r="C38" s="149">
        <v>261</v>
      </c>
      <c r="D38" s="149">
        <f t="shared" si="3"/>
        <v>120</v>
      </c>
      <c r="E38" s="197">
        <v>381</v>
      </c>
      <c r="F38" s="203"/>
      <c r="G38" s="182" t="s">
        <v>51</v>
      </c>
      <c r="H38" s="182"/>
      <c r="I38" s="244"/>
      <c r="J38" s="244"/>
      <c r="K38" s="99"/>
      <c r="L38" s="152"/>
      <c r="M38" s="152"/>
    </row>
    <row r="39" spans="1:13" s="8" customFormat="1" ht="15" customHeight="1" x14ac:dyDescent="0.2">
      <c r="A39" s="64" t="s">
        <v>34</v>
      </c>
      <c r="B39" s="166" t="str">
        <f>Startplan!C30</f>
        <v>PFEIFFER Thomas</v>
      </c>
      <c r="C39" s="149">
        <v>275</v>
      </c>
      <c r="D39" s="149">
        <f t="shared" si="3"/>
        <v>126</v>
      </c>
      <c r="E39" s="197">
        <v>401</v>
      </c>
      <c r="F39" s="203"/>
      <c r="G39" s="182" t="s">
        <v>95</v>
      </c>
      <c r="H39" s="182"/>
      <c r="I39" s="244"/>
      <c r="J39" s="244"/>
      <c r="K39" s="99"/>
      <c r="L39" s="152"/>
      <c r="M39" s="152"/>
    </row>
    <row r="40" spans="1:13" s="8" customFormat="1" x14ac:dyDescent="0.2">
      <c r="A40" s="64" t="s">
        <v>32</v>
      </c>
      <c r="B40" s="166" t="str">
        <f>Startplan!F33</f>
        <v>ZOFFMANN Johann</v>
      </c>
      <c r="C40" s="149">
        <v>296</v>
      </c>
      <c r="D40" s="149">
        <f t="shared" si="3"/>
        <v>101</v>
      </c>
      <c r="E40" s="198">
        <v>397</v>
      </c>
      <c r="F40" s="203"/>
      <c r="G40" s="182" t="s">
        <v>51</v>
      </c>
      <c r="H40" s="182"/>
      <c r="I40" s="244"/>
      <c r="J40" s="244"/>
      <c r="K40" s="99"/>
      <c r="L40" s="152"/>
      <c r="M40" s="152"/>
    </row>
    <row r="41" spans="1:13" s="8" customFormat="1" ht="15.75" thickBot="1" x14ac:dyDescent="0.25">
      <c r="A41" s="64" t="s">
        <v>31</v>
      </c>
      <c r="B41" s="166" t="str">
        <f>Startplan!E36</f>
        <v>CAPAR Markus</v>
      </c>
      <c r="C41" s="149">
        <v>272</v>
      </c>
      <c r="D41" s="149">
        <f t="shared" si="3"/>
        <v>89</v>
      </c>
      <c r="E41" s="198">
        <v>361</v>
      </c>
      <c r="F41" s="203"/>
      <c r="G41" s="182" t="s">
        <v>51</v>
      </c>
      <c r="H41" s="182"/>
      <c r="I41" s="244"/>
      <c r="J41" s="244"/>
      <c r="K41" s="99"/>
      <c r="L41" s="152"/>
      <c r="M41" s="152"/>
    </row>
    <row r="42" spans="1:13" s="8" customFormat="1" ht="18" customHeight="1" thickBot="1" x14ac:dyDescent="0.25">
      <c r="A42" s="200"/>
      <c r="B42" s="289" t="s">
        <v>11</v>
      </c>
      <c r="C42" s="65">
        <f>SUM(C36:C41)</f>
        <v>1622</v>
      </c>
      <c r="D42" s="65">
        <f>SUM(D36:D41)</f>
        <v>656</v>
      </c>
      <c r="E42" s="65">
        <f>SUM(E36:E41)</f>
        <v>2278</v>
      </c>
      <c r="F42" s="201">
        <f>IF(COUNT(E36:E41)&gt;0,AVERAGE(E36:E41),0)</f>
        <v>379.66666666666669</v>
      </c>
      <c r="G42" s="182"/>
      <c r="H42" s="182"/>
      <c r="I42" s="244"/>
      <c r="J42" s="244"/>
      <c r="K42" s="99"/>
    </row>
    <row r="43" spans="1:13" s="8" customFormat="1" ht="15" customHeight="1" x14ac:dyDescent="0.2">
      <c r="A43" s="66"/>
      <c r="B43" s="67"/>
      <c r="C43" s="68"/>
      <c r="D43" s="68"/>
      <c r="E43" s="68"/>
      <c r="F43" s="67"/>
      <c r="G43" s="182"/>
      <c r="H43" s="182"/>
      <c r="I43" s="234"/>
      <c r="J43" s="234"/>
      <c r="K43" s="99"/>
    </row>
    <row r="44" spans="1:13" s="86" customFormat="1" ht="18" customHeight="1" x14ac:dyDescent="0.2">
      <c r="A44" s="242"/>
      <c r="B44" s="242"/>
      <c r="C44" s="185"/>
      <c r="D44" s="185"/>
      <c r="E44" s="185"/>
      <c r="F44" s="250"/>
      <c r="G44" s="98"/>
      <c r="H44" s="98"/>
      <c r="I44" s="244"/>
      <c r="J44" s="244"/>
      <c r="K44" s="99"/>
    </row>
    <row r="45" spans="1:13" s="86" customFormat="1" ht="15" customHeight="1" x14ac:dyDescent="0.2">
      <c r="A45" s="241"/>
      <c r="B45" s="242"/>
      <c r="C45" s="243"/>
      <c r="D45" s="243"/>
      <c r="E45" s="243"/>
      <c r="F45" s="242"/>
      <c r="G45" s="98"/>
      <c r="H45" s="98"/>
      <c r="I45" s="234"/>
      <c r="J45" s="234"/>
      <c r="K45" s="99"/>
    </row>
    <row r="46" spans="1:13" s="86" customFormat="1" ht="19.5" customHeight="1" x14ac:dyDescent="0.2">
      <c r="A46" s="235"/>
      <c r="B46" s="251"/>
      <c r="C46" s="237"/>
      <c r="D46" s="238"/>
      <c r="E46" s="239"/>
      <c r="F46" s="240"/>
      <c r="G46" s="98"/>
      <c r="H46" s="98"/>
      <c r="I46" s="234"/>
      <c r="J46" s="234"/>
      <c r="K46" s="99"/>
    </row>
    <row r="47" spans="1:13" s="86" customFormat="1" ht="15" customHeight="1" x14ac:dyDescent="0.2">
      <c r="A47" s="241"/>
      <c r="B47" s="242"/>
      <c r="C47" s="243"/>
      <c r="D47" s="243"/>
      <c r="E47" s="243"/>
      <c r="F47" s="243"/>
      <c r="G47" s="98"/>
      <c r="H47" s="98"/>
      <c r="I47" s="244"/>
      <c r="J47" s="244"/>
      <c r="K47" s="99"/>
    </row>
    <row r="48" spans="1:13" s="86" customFormat="1" ht="15" customHeight="1" x14ac:dyDescent="0.2">
      <c r="A48" s="241"/>
      <c r="H48" s="98"/>
      <c r="I48" s="244"/>
      <c r="J48" s="244"/>
      <c r="K48" s="99"/>
      <c r="L48" s="232"/>
      <c r="M48" s="232"/>
    </row>
    <row r="49" spans="1:13" s="86" customFormat="1" ht="15" customHeight="1" x14ac:dyDescent="0.2">
      <c r="A49" s="241"/>
      <c r="H49" s="98"/>
      <c r="I49" s="244"/>
      <c r="J49" s="244"/>
      <c r="K49" s="99"/>
      <c r="L49" s="232"/>
      <c r="M49" s="232"/>
    </row>
    <row r="50" spans="1:13" s="86" customFormat="1" ht="15" customHeight="1" x14ac:dyDescent="0.2">
      <c r="A50" s="241"/>
      <c r="H50" s="98"/>
      <c r="I50" s="244"/>
      <c r="J50" s="244"/>
      <c r="K50" s="99"/>
      <c r="L50" s="232"/>
      <c r="M50" s="232"/>
    </row>
    <row r="51" spans="1:13" s="86" customFormat="1" ht="15" customHeight="1" x14ac:dyDescent="0.2">
      <c r="A51" s="241"/>
      <c r="B51" s="245"/>
      <c r="C51" s="232"/>
      <c r="D51" s="232"/>
      <c r="E51" s="232"/>
      <c r="F51" s="246"/>
      <c r="G51" s="98"/>
      <c r="H51" s="98"/>
      <c r="I51" s="244"/>
      <c r="J51" s="244"/>
      <c r="K51" s="99"/>
      <c r="L51" s="232"/>
      <c r="M51" s="232"/>
    </row>
    <row r="52" spans="1:13" s="86" customFormat="1" ht="15" customHeight="1" x14ac:dyDescent="0.2">
      <c r="A52" s="241"/>
      <c r="B52" s="245"/>
      <c r="C52" s="232"/>
      <c r="D52" s="232"/>
      <c r="E52" s="232"/>
      <c r="F52" s="246"/>
      <c r="G52" s="98"/>
      <c r="H52" s="98"/>
      <c r="I52" s="244"/>
      <c r="J52" s="244"/>
      <c r="K52" s="99"/>
      <c r="L52" s="232"/>
      <c r="M52" s="232"/>
    </row>
    <row r="53" spans="1:13" s="86" customFormat="1" ht="15" customHeight="1" x14ac:dyDescent="0.2">
      <c r="A53" s="241"/>
      <c r="B53" s="245"/>
      <c r="C53" s="232"/>
      <c r="D53" s="232"/>
      <c r="E53" s="232"/>
      <c r="F53" s="246"/>
      <c r="G53" s="98"/>
      <c r="H53" s="98"/>
      <c r="I53" s="244"/>
      <c r="J53" s="244"/>
      <c r="K53" s="99"/>
      <c r="L53" s="232"/>
      <c r="M53" s="232"/>
    </row>
    <row r="54" spans="1:13" s="86" customFormat="1" ht="15" customHeight="1" x14ac:dyDescent="0.2">
      <c r="A54" s="248"/>
      <c r="B54" s="247"/>
      <c r="C54" s="232"/>
      <c r="D54" s="232"/>
      <c r="E54" s="232"/>
      <c r="F54" s="246"/>
      <c r="G54" s="98"/>
      <c r="H54" s="98"/>
      <c r="I54" s="244"/>
      <c r="J54" s="244"/>
      <c r="K54" s="99"/>
    </row>
    <row r="55" spans="1:13" s="86" customFormat="1" ht="18" customHeight="1" x14ac:dyDescent="0.2">
      <c r="A55" s="249"/>
      <c r="B55" s="242"/>
      <c r="C55" s="185"/>
      <c r="D55" s="185"/>
      <c r="E55" s="185"/>
      <c r="F55" s="250"/>
      <c r="G55" s="98"/>
      <c r="H55" s="98"/>
      <c r="I55" s="244"/>
      <c r="J55" s="244"/>
      <c r="K55" s="99"/>
    </row>
    <row r="56" spans="1:13" s="86" customFormat="1" ht="18" customHeight="1" x14ac:dyDescent="0.2">
      <c r="A56" s="242"/>
      <c r="B56" s="242"/>
      <c r="C56" s="185"/>
      <c r="D56" s="185"/>
      <c r="E56" s="185"/>
      <c r="F56" s="250"/>
      <c r="G56" s="98"/>
      <c r="H56" s="98"/>
      <c r="I56" s="244"/>
      <c r="J56" s="244"/>
      <c r="K56" s="99"/>
    </row>
    <row r="57" spans="1:13" s="86" customFormat="1" ht="15" customHeight="1" x14ac:dyDescent="0.2">
      <c r="A57" s="241"/>
      <c r="B57" s="242"/>
      <c r="C57" s="243"/>
      <c r="D57" s="243"/>
      <c r="E57" s="243"/>
      <c r="F57" s="242"/>
      <c r="G57" s="98"/>
      <c r="H57" s="98"/>
      <c r="I57" s="234"/>
      <c r="J57" s="234"/>
      <c r="K57" s="99"/>
    </row>
    <row r="58" spans="1:13" s="86" customFormat="1" ht="20.100000000000001" customHeight="1" x14ac:dyDescent="0.2">
      <c r="A58" s="252"/>
      <c r="B58" s="251"/>
      <c r="C58" s="237"/>
      <c r="D58" s="238"/>
      <c r="E58" s="239"/>
      <c r="F58" s="240"/>
      <c r="G58" s="98"/>
      <c r="H58" s="98"/>
      <c r="I58" s="234"/>
      <c r="J58" s="234"/>
      <c r="K58" s="99"/>
    </row>
    <row r="59" spans="1:13" s="86" customFormat="1" ht="15" customHeight="1" x14ac:dyDescent="0.2">
      <c r="A59" s="241"/>
      <c r="B59" s="242"/>
      <c r="C59" s="243"/>
      <c r="D59" s="243"/>
      <c r="E59" s="243"/>
      <c r="F59" s="243"/>
      <c r="G59" s="98"/>
      <c r="H59" s="98"/>
      <c r="I59" s="244"/>
      <c r="J59" s="244"/>
      <c r="K59" s="99"/>
    </row>
    <row r="60" spans="1:13" s="86" customFormat="1" ht="15" customHeight="1" x14ac:dyDescent="0.2">
      <c r="A60" s="241"/>
      <c r="H60" s="98"/>
      <c r="I60" s="244"/>
      <c r="J60" s="244"/>
      <c r="K60" s="99"/>
      <c r="L60" s="232"/>
      <c r="M60" s="232"/>
    </row>
    <row r="61" spans="1:13" s="86" customFormat="1" ht="15" customHeight="1" x14ac:dyDescent="0.2">
      <c r="A61" s="241"/>
      <c r="H61" s="98"/>
      <c r="I61" s="244"/>
      <c r="J61" s="244"/>
      <c r="K61" s="99"/>
      <c r="L61" s="232"/>
      <c r="M61" s="232"/>
    </row>
    <row r="62" spans="1:13" s="86" customFormat="1" ht="15" customHeight="1" x14ac:dyDescent="0.2">
      <c r="A62" s="241"/>
      <c r="H62" s="98"/>
      <c r="I62" s="244"/>
      <c r="J62" s="244"/>
      <c r="K62" s="99"/>
      <c r="L62" s="232"/>
      <c r="M62" s="232"/>
    </row>
    <row r="63" spans="1:13" s="86" customFormat="1" ht="15" customHeight="1" x14ac:dyDescent="0.2">
      <c r="A63" s="241"/>
      <c r="B63" s="245"/>
      <c r="C63" s="232"/>
      <c r="D63" s="232"/>
      <c r="E63" s="232"/>
      <c r="F63" s="246"/>
      <c r="G63" s="98"/>
      <c r="H63" s="98"/>
      <c r="I63" s="244"/>
      <c r="J63" s="244"/>
      <c r="K63" s="99"/>
      <c r="L63" s="232"/>
      <c r="M63" s="232"/>
    </row>
    <row r="64" spans="1:13" s="86" customFormat="1" ht="15" customHeight="1" x14ac:dyDescent="0.2">
      <c r="A64" s="241"/>
      <c r="B64" s="245"/>
      <c r="C64" s="232"/>
      <c r="D64" s="232"/>
      <c r="E64" s="232"/>
      <c r="F64" s="246"/>
      <c r="G64" s="98"/>
      <c r="H64" s="98"/>
      <c r="I64" s="244"/>
      <c r="J64" s="244"/>
      <c r="K64" s="99"/>
      <c r="L64" s="232"/>
      <c r="M64" s="232"/>
    </row>
    <row r="65" spans="1:13" s="86" customFormat="1" ht="15" customHeight="1" x14ac:dyDescent="0.2">
      <c r="A65" s="241"/>
      <c r="B65" s="245"/>
      <c r="C65" s="232"/>
      <c r="D65" s="232"/>
      <c r="E65" s="232"/>
      <c r="F65" s="246"/>
      <c r="G65" s="98"/>
      <c r="H65" s="98"/>
      <c r="I65" s="244"/>
      <c r="J65" s="244"/>
      <c r="K65" s="99"/>
      <c r="L65" s="232"/>
      <c r="M65" s="232"/>
    </row>
    <row r="66" spans="1:13" s="86" customFormat="1" ht="15" customHeight="1" x14ac:dyDescent="0.2">
      <c r="A66" s="248"/>
      <c r="B66" s="247"/>
      <c r="C66" s="232"/>
      <c r="D66" s="232"/>
      <c r="E66" s="232"/>
      <c r="F66" s="246"/>
      <c r="G66" s="98"/>
      <c r="H66" s="98"/>
      <c r="I66" s="244"/>
      <c r="J66" s="244"/>
      <c r="K66" s="99"/>
    </row>
    <row r="67" spans="1:13" s="86" customFormat="1" ht="18" customHeight="1" x14ac:dyDescent="0.2">
      <c r="A67" s="249"/>
      <c r="B67" s="242"/>
      <c r="C67" s="185"/>
      <c r="D67" s="185"/>
      <c r="E67" s="185"/>
      <c r="F67" s="250"/>
      <c r="G67" s="98"/>
      <c r="H67" s="98"/>
      <c r="I67" s="244"/>
      <c r="J67" s="244"/>
      <c r="K67" s="99"/>
    </row>
    <row r="68" spans="1:13" s="86" customFormat="1" ht="18" customHeight="1" x14ac:dyDescent="0.2">
      <c r="A68" s="242"/>
      <c r="B68" s="242"/>
      <c r="C68" s="185"/>
      <c r="D68" s="185"/>
      <c r="E68" s="185"/>
      <c r="F68" s="250"/>
      <c r="G68" s="98"/>
      <c r="H68" s="98"/>
      <c r="I68" s="244"/>
      <c r="J68" s="244"/>
      <c r="K68" s="99"/>
    </row>
    <row r="69" spans="1:13" s="86" customFormat="1" ht="15" customHeight="1" x14ac:dyDescent="0.2">
      <c r="A69" s="241"/>
      <c r="B69" s="242"/>
      <c r="C69" s="243"/>
      <c r="D69" s="243"/>
      <c r="E69" s="243"/>
      <c r="F69" s="242"/>
      <c r="G69" s="98"/>
      <c r="H69" s="98"/>
      <c r="I69" s="234"/>
      <c r="J69" s="234"/>
      <c r="K69" s="99"/>
    </row>
    <row r="70" spans="1:13" s="86" customFormat="1" ht="20.100000000000001" customHeight="1" x14ac:dyDescent="0.2">
      <c r="A70" s="235"/>
      <c r="B70" s="236"/>
      <c r="C70" s="237"/>
      <c r="D70" s="238"/>
      <c r="E70" s="239"/>
      <c r="F70" s="240"/>
      <c r="G70" s="98"/>
      <c r="H70" s="98"/>
      <c r="I70" s="234"/>
      <c r="J70" s="234"/>
      <c r="K70" s="99"/>
    </row>
    <row r="71" spans="1:13" s="86" customFormat="1" ht="15" customHeight="1" x14ac:dyDescent="0.2">
      <c r="A71" s="241"/>
      <c r="B71" s="242"/>
      <c r="C71" s="243"/>
      <c r="D71" s="243"/>
      <c r="E71" s="243"/>
      <c r="F71" s="243"/>
      <c r="G71" s="98"/>
      <c r="H71" s="98"/>
      <c r="I71" s="244"/>
      <c r="J71" s="244"/>
      <c r="K71" s="99"/>
    </row>
    <row r="72" spans="1:13" s="86" customFormat="1" ht="15" customHeight="1" x14ac:dyDescent="0.2">
      <c r="A72" s="241"/>
      <c r="H72" s="98"/>
      <c r="I72" s="244"/>
      <c r="J72" s="244"/>
      <c r="K72" s="99"/>
      <c r="L72" s="232"/>
      <c r="M72" s="232"/>
    </row>
    <row r="73" spans="1:13" s="86" customFormat="1" ht="15" customHeight="1" x14ac:dyDescent="0.2">
      <c r="A73" s="241"/>
      <c r="H73" s="98"/>
      <c r="I73" s="244"/>
      <c r="J73" s="244"/>
      <c r="K73" s="99"/>
      <c r="L73" s="232"/>
      <c r="M73" s="232"/>
    </row>
    <row r="74" spans="1:13" s="86" customFormat="1" ht="15" customHeight="1" x14ac:dyDescent="0.2">
      <c r="A74" s="241"/>
      <c r="H74" s="98"/>
      <c r="I74" s="244"/>
      <c r="J74" s="244"/>
      <c r="K74" s="99"/>
      <c r="L74" s="232"/>
      <c r="M74" s="232"/>
    </row>
    <row r="75" spans="1:13" s="86" customFormat="1" ht="15" customHeight="1" x14ac:dyDescent="0.2">
      <c r="A75" s="241"/>
      <c r="H75" s="98"/>
      <c r="I75" s="244"/>
      <c r="J75" s="244"/>
      <c r="K75" s="99"/>
      <c r="L75" s="232"/>
      <c r="M75" s="232"/>
    </row>
    <row r="76" spans="1:13" s="86" customFormat="1" ht="15" customHeight="1" x14ac:dyDescent="0.2">
      <c r="A76" s="241"/>
      <c r="B76" s="245"/>
      <c r="C76" s="232"/>
      <c r="D76" s="232"/>
      <c r="E76" s="232"/>
      <c r="F76" s="246"/>
      <c r="G76" s="98"/>
      <c r="H76" s="98"/>
      <c r="I76" s="244"/>
      <c r="J76" s="244"/>
      <c r="K76" s="99"/>
      <c r="L76" s="232"/>
      <c r="M76" s="232"/>
    </row>
    <row r="77" spans="1:13" s="86" customFormat="1" ht="15" customHeight="1" x14ac:dyDescent="0.2">
      <c r="A77" s="241"/>
      <c r="B77" s="245"/>
      <c r="C77" s="232"/>
      <c r="D77" s="232"/>
      <c r="E77" s="232"/>
      <c r="F77" s="246"/>
      <c r="G77" s="98"/>
      <c r="H77" s="98"/>
      <c r="I77" s="244"/>
      <c r="J77" s="244"/>
      <c r="K77" s="99"/>
      <c r="L77" s="232"/>
      <c r="M77" s="232"/>
    </row>
    <row r="78" spans="1:13" s="86" customFormat="1" ht="15" customHeight="1" x14ac:dyDescent="0.2">
      <c r="A78" s="248"/>
      <c r="B78" s="247"/>
      <c r="C78" s="232"/>
      <c r="D78" s="232"/>
      <c r="E78" s="232"/>
      <c r="F78" s="246"/>
      <c r="G78" s="98"/>
      <c r="H78" s="98"/>
      <c r="I78" s="244"/>
      <c r="J78" s="244"/>
      <c r="K78" s="99"/>
    </row>
    <row r="79" spans="1:13" s="86" customFormat="1" ht="18" customHeight="1" x14ac:dyDescent="0.2">
      <c r="A79" s="249"/>
      <c r="B79" s="242"/>
      <c r="C79" s="185"/>
      <c r="D79" s="185"/>
      <c r="E79" s="185"/>
      <c r="F79" s="250"/>
      <c r="G79" s="98"/>
      <c r="H79" s="98"/>
      <c r="I79" s="244"/>
      <c r="J79" s="244"/>
      <c r="K79" s="99"/>
    </row>
    <row r="80" spans="1:13" s="86" customFormat="1" ht="18" customHeight="1" x14ac:dyDescent="0.2">
      <c r="A80" s="242"/>
      <c r="B80" s="242"/>
      <c r="C80" s="185"/>
      <c r="D80" s="185"/>
      <c r="E80" s="185"/>
      <c r="F80" s="250"/>
      <c r="G80" s="98"/>
      <c r="H80" s="98"/>
      <c r="I80" s="244"/>
      <c r="J80" s="244"/>
      <c r="K80" s="99"/>
    </row>
    <row r="81" spans="1:11" s="88" customFormat="1" ht="15" customHeight="1" x14ac:dyDescent="0.2">
      <c r="A81" s="233"/>
      <c r="C81" s="243"/>
      <c r="D81" s="243"/>
      <c r="E81" s="243"/>
      <c r="F81" s="242"/>
      <c r="G81" s="98"/>
      <c r="H81" s="98"/>
      <c r="I81" s="234"/>
      <c r="J81" s="234"/>
      <c r="K81" s="99"/>
    </row>
    <row r="82" spans="1:11" s="88" customFormat="1" x14ac:dyDescent="0.2">
      <c r="A82" s="233"/>
      <c r="C82" s="253"/>
      <c r="D82" s="253"/>
      <c r="E82" s="253"/>
      <c r="G82" s="254"/>
      <c r="H82" s="255"/>
      <c r="I82" s="256"/>
      <c r="J82" s="256"/>
      <c r="K82" s="257"/>
    </row>
  </sheetData>
  <mergeCells count="2">
    <mergeCell ref="A3:F3"/>
    <mergeCell ref="B1:E1"/>
  </mergeCells>
  <phoneticPr fontId="0" type="noConversion"/>
  <conditionalFormatting sqref="E4 E24 E46 E58 E70 E14 E34">
    <cfRule type="cellIs" dxfId="35" priority="12" stopIfTrue="1" operator="greaterThanOrEqual">
      <formula>400</formula>
    </cfRule>
  </conditionalFormatting>
  <conditionalFormatting sqref="C26:C31 C6:C11 C76:C78 C51:C54 C63:C66 C16:C21 C36:C41">
    <cfRule type="cellIs" dxfId="34" priority="13" stopIfTrue="1" operator="greaterThanOrEqual">
      <formula>300</formula>
    </cfRule>
  </conditionalFormatting>
  <conditionalFormatting sqref="D26:D31 D6:D11 D76:D78 D51:D54 D63:D66 D16:D21 D36:D41">
    <cfRule type="cellIs" dxfId="33" priority="14" stopIfTrue="1" operator="greaterThanOrEqual">
      <formula>150</formula>
    </cfRule>
  </conditionalFormatting>
  <conditionalFormatting sqref="C32 C12 C55 C67 C79 C22 C42">
    <cfRule type="cellIs" dxfId="32" priority="15" stopIfTrue="1" operator="greaterThanOrEqual">
      <formula>2100</formula>
    </cfRule>
  </conditionalFormatting>
  <conditionalFormatting sqref="D32 D12 D55 D67 D79 D22 D42">
    <cfRule type="cellIs" dxfId="31" priority="16" stopIfTrue="1" operator="greaterThanOrEqual">
      <formula>1050</formula>
    </cfRule>
  </conditionalFormatting>
  <conditionalFormatting sqref="E27:E31 E7:E11 E76:E78 E51:E54 E63:E66 E17:E21 E37:E41">
    <cfRule type="cellIs" dxfId="30" priority="17" stopIfTrue="1" operator="greaterThanOrEqual">
      <formula>500</formula>
    </cfRule>
    <cfRule type="cellIs" dxfId="29" priority="18" stopIfTrue="1" operator="greaterThanOrEqual">
      <formula>450</formula>
    </cfRule>
    <cfRule type="cellIs" dxfId="28" priority="19" stopIfTrue="1" operator="greaterThanOrEqual">
      <formula>400</formula>
    </cfRule>
  </conditionalFormatting>
  <conditionalFormatting sqref="C44 C56 C68 C80">
    <cfRule type="cellIs" dxfId="27" priority="20" stopIfTrue="1" operator="greaterThanOrEqual">
      <formula>1800</formula>
    </cfRule>
  </conditionalFormatting>
  <conditionalFormatting sqref="D44 D56 D68 D80">
    <cfRule type="cellIs" dxfId="26" priority="21" stopIfTrue="1" operator="greaterThanOrEqual">
      <formula>900</formula>
    </cfRule>
  </conditionalFormatting>
  <conditionalFormatting sqref="F6:F12 F76:F80 F63:F68 F51:F56 F16:F22 F44 F26:F32 F36:F42">
    <cfRule type="cellIs" dxfId="25" priority="22" stopIfTrue="1" operator="greaterThanOrEqual">
      <formula>450</formula>
    </cfRule>
    <cfRule type="cellIs" dxfId="24" priority="23" stopIfTrue="1" operator="greaterThanOrEqual">
      <formula>400</formula>
    </cfRule>
  </conditionalFormatting>
  <conditionalFormatting sqref="E32 E12 E55 E67 E79 E22 E42">
    <cfRule type="cellIs" dxfId="23" priority="24" stopIfTrue="1" operator="greaterThanOrEqual">
      <formula>3150</formula>
    </cfRule>
    <cfRule type="cellIs" dxfId="22" priority="25" stopIfTrue="1" operator="greaterThanOrEqual">
      <formula>2800</formula>
    </cfRule>
  </conditionalFormatting>
  <conditionalFormatting sqref="E44 E56 E68 E80">
    <cfRule type="cellIs" dxfId="21" priority="26" stopIfTrue="1" operator="greaterThanOrEqual">
      <formula>2700</formula>
    </cfRule>
    <cfRule type="cellIs" dxfId="20" priority="27" stopIfTrue="1" operator="greaterThanOrEqual">
      <formula>2400</formula>
    </cfRule>
  </conditionalFormatting>
  <printOptions horizontalCentered="1"/>
  <pageMargins left="0.39370078740157483" right="0.39370078740157483" top="0.78740157480314965" bottom="0.39370078740157483" header="0.19685039370078741" footer="0.19685039370078741"/>
  <pageSetup paperSize="9" scale="10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31"/>
  <dimension ref="A1:S62"/>
  <sheetViews>
    <sheetView showZeros="0" zoomScale="70" zoomScaleNormal="70" workbookViewId="0">
      <pane ySplit="7" topLeftCell="A8" activePane="bottomLeft" state="frozen"/>
      <selection pane="bottomLeft"/>
    </sheetView>
  </sheetViews>
  <sheetFormatPr baseColWidth="10" defaultRowHeight="12.75" x14ac:dyDescent="0.2"/>
  <cols>
    <col min="1" max="1" width="5.7109375" style="8" customWidth="1"/>
    <col min="2" max="2" width="25.7109375" style="8" customWidth="1"/>
    <col min="3" max="3" width="15.5703125" style="280" customWidth="1"/>
    <col min="4" max="7" width="8.7109375" style="68" customWidth="1"/>
    <col min="8" max="13" width="8.7109375" style="10" customWidth="1"/>
    <col min="14" max="14" width="4.7109375" style="13" customWidth="1"/>
    <col min="15" max="15" width="8.7109375" style="13" customWidth="1"/>
    <col min="16" max="17" width="8.7109375" style="106" customWidth="1"/>
    <col min="18" max="18" width="4.7109375" style="8" customWidth="1"/>
    <col min="19" max="19" width="12.5703125" style="86" customWidth="1"/>
    <col min="20" max="16384" width="11.42578125" style="8"/>
  </cols>
  <sheetData>
    <row r="1" spans="1:19" s="4" customFormat="1" ht="30" customHeight="1" x14ac:dyDescent="0.2">
      <c r="A1" s="102"/>
      <c r="B1" s="102"/>
      <c r="C1" s="471" t="str">
        <f>Startplan!A1</f>
        <v>40. Wiener Bankenturnier</v>
      </c>
      <c r="D1" s="471"/>
      <c r="E1" s="471"/>
      <c r="F1" s="471"/>
      <c r="G1" s="471"/>
      <c r="H1" s="471"/>
      <c r="I1" s="471"/>
      <c r="J1" s="471"/>
      <c r="K1" s="462">
        <f>Startplan!F1</f>
        <v>0</v>
      </c>
      <c r="L1" s="462"/>
      <c r="M1" s="462"/>
      <c r="N1" s="17"/>
      <c r="O1" s="44"/>
      <c r="P1" s="44"/>
      <c r="Q1" s="44"/>
      <c r="S1" s="369"/>
    </row>
    <row r="3" spans="1:19" ht="30" customHeight="1" x14ac:dyDescent="0.2">
      <c r="A3" s="461" t="s">
        <v>13</v>
      </c>
      <c r="B3" s="461"/>
      <c r="C3" s="461"/>
      <c r="D3" s="461"/>
      <c r="E3" s="461"/>
      <c r="F3" s="461"/>
      <c r="G3" s="461"/>
      <c r="H3" s="461"/>
      <c r="I3" s="461"/>
      <c r="J3" s="461"/>
      <c r="K3" s="461"/>
      <c r="L3" s="461"/>
      <c r="M3" s="461"/>
      <c r="N3" s="92"/>
    </row>
    <row r="4" spans="1:19" ht="9.75" customHeight="1" thickBot="1" x14ac:dyDescent="0.25">
      <c r="A4" s="14"/>
      <c r="B4" s="9"/>
      <c r="C4" s="170"/>
      <c r="D4" s="119"/>
      <c r="E4" s="119"/>
      <c r="F4" s="119"/>
      <c r="G4" s="119"/>
      <c r="H4" s="12"/>
      <c r="I4" s="12"/>
      <c r="J4" s="12"/>
      <c r="K4" s="12"/>
      <c r="L4" s="12"/>
      <c r="M4" s="12"/>
      <c r="N4" s="12"/>
      <c r="O4" s="45"/>
      <c r="S4" s="393"/>
    </row>
    <row r="5" spans="1:19" ht="15.95" customHeight="1" thickTop="1" x14ac:dyDescent="0.2">
      <c r="A5" s="136"/>
      <c r="B5" s="137"/>
      <c r="C5" s="278"/>
      <c r="D5" s="472" t="s">
        <v>16</v>
      </c>
      <c r="E5" s="473"/>
      <c r="F5" s="473"/>
      <c r="G5" s="474"/>
      <c r="H5" s="468" t="s">
        <v>15</v>
      </c>
      <c r="I5" s="469"/>
      <c r="J5" s="470"/>
      <c r="K5" s="465" t="s">
        <v>14</v>
      </c>
      <c r="L5" s="466"/>
      <c r="M5" s="467"/>
      <c r="N5" s="99"/>
      <c r="O5" s="100" t="s">
        <v>36</v>
      </c>
      <c r="P5" s="463" t="s">
        <v>39</v>
      </c>
      <c r="Q5" s="464"/>
      <c r="S5" s="393"/>
    </row>
    <row r="6" spans="1:19" ht="15.95" customHeight="1" x14ac:dyDescent="0.2">
      <c r="A6" s="394" t="s">
        <v>17</v>
      </c>
      <c r="B6" s="395" t="s">
        <v>18</v>
      </c>
      <c r="C6" s="396" t="s">
        <v>19</v>
      </c>
      <c r="D6" s="397" t="s">
        <v>20</v>
      </c>
      <c r="E6" s="397" t="s">
        <v>21</v>
      </c>
      <c r="F6" s="397" t="s">
        <v>14</v>
      </c>
      <c r="G6" s="398" t="s">
        <v>26</v>
      </c>
      <c r="H6" s="399" t="s">
        <v>20</v>
      </c>
      <c r="I6" s="400" t="s">
        <v>21</v>
      </c>
      <c r="J6" s="401" t="s">
        <v>14</v>
      </c>
      <c r="K6" s="399" t="s">
        <v>20</v>
      </c>
      <c r="L6" s="400" t="s">
        <v>21</v>
      </c>
      <c r="M6" s="402" t="s">
        <v>14</v>
      </c>
      <c r="N6" s="87"/>
      <c r="O6" s="101" t="s">
        <v>37</v>
      </c>
      <c r="P6" s="90" t="s">
        <v>38</v>
      </c>
      <c r="Q6" s="105" t="s">
        <v>45</v>
      </c>
      <c r="S6" s="393"/>
    </row>
    <row r="7" spans="1:19" ht="15.95" hidden="1" customHeight="1" x14ac:dyDescent="0.2">
      <c r="A7" s="138">
        <v>0</v>
      </c>
      <c r="B7" s="43"/>
      <c r="C7" s="279"/>
      <c r="D7" s="120"/>
      <c r="E7" s="120"/>
      <c r="F7" s="121"/>
      <c r="G7" s="122"/>
      <c r="H7" s="19"/>
      <c r="I7" s="20"/>
      <c r="J7" s="21"/>
      <c r="K7" s="19"/>
      <c r="L7" s="20"/>
      <c r="M7" s="139"/>
      <c r="N7" s="87"/>
    </row>
    <row r="8" spans="1:19" s="114" customFormat="1" ht="15.95" customHeight="1" x14ac:dyDescent="0.2">
      <c r="A8" s="140">
        <f t="shared" ref="A8:A47" si="0">A7+1</f>
        <v>1</v>
      </c>
      <c r="B8" s="22" t="str">
        <f>IF(Mannschaft!$G16="h",Mannschaft!B16,)</f>
        <v>NIKIC Goran</v>
      </c>
      <c r="C8" s="84" t="str">
        <f>IF(Mannschaft!$G16="h",Mannschaft!B14,)</f>
        <v>OeNB</v>
      </c>
      <c r="D8" s="23">
        <f>IF(Mannschaft!$G16="h",Mannschaft!C16,)</f>
        <v>311</v>
      </c>
      <c r="E8" s="23">
        <f>IF(Mannschaft!$G16="h",Mannschaft!D16,)</f>
        <v>149</v>
      </c>
      <c r="F8" s="23">
        <f>IF(Mannschaft!$G16="h",Mannschaft!E16,)</f>
        <v>460</v>
      </c>
      <c r="G8" s="24"/>
      <c r="H8" s="25"/>
      <c r="I8" s="23">
        <f t="shared" ref="I8:I36" si="1">SUM(J8-H8)</f>
        <v>0</v>
      </c>
      <c r="J8" s="24"/>
      <c r="K8" s="25">
        <f t="shared" ref="K8:K47" si="2">SUM(D8,H8)</f>
        <v>311</v>
      </c>
      <c r="L8" s="23">
        <f t="shared" ref="L8:L47" si="3">SUM(E8,I8)</f>
        <v>149</v>
      </c>
      <c r="M8" s="164">
        <f t="shared" ref="M8:M47" si="4">SUM(F8,J8)</f>
        <v>460</v>
      </c>
      <c r="N8" s="98"/>
      <c r="O8" s="24">
        <v>1</v>
      </c>
      <c r="P8" s="389"/>
      <c r="Q8" s="390"/>
      <c r="S8" s="98"/>
    </row>
    <row r="9" spans="1:19" s="114" customFormat="1" ht="15.95" customHeight="1" x14ac:dyDescent="0.2">
      <c r="A9" s="140">
        <f t="shared" si="0"/>
        <v>2</v>
      </c>
      <c r="B9" s="22" t="str">
        <f>IF(Mannschaft!$G7="h",Mannschaft!B7,)</f>
        <v>KOCH Maximilian</v>
      </c>
      <c r="C9" s="84" t="str">
        <f>IF(Mannschaft!$G7="h",Mannschaft!B4,)</f>
        <v>BA</v>
      </c>
      <c r="D9" s="23">
        <f>IF(Mannschaft!$G7="h",Mannschaft!C7,)</f>
        <v>304</v>
      </c>
      <c r="E9" s="23">
        <f>IF(Mannschaft!$G7="h",Mannschaft!D7,)</f>
        <v>152</v>
      </c>
      <c r="F9" s="23">
        <f>IF(Mannschaft!$G7="h",Mannschaft!E7,)</f>
        <v>456</v>
      </c>
      <c r="G9" s="24"/>
      <c r="H9" s="25"/>
      <c r="I9" s="23">
        <f t="shared" si="1"/>
        <v>0</v>
      </c>
      <c r="J9" s="24"/>
      <c r="K9" s="25">
        <f t="shared" si="2"/>
        <v>304</v>
      </c>
      <c r="L9" s="23">
        <f t="shared" si="3"/>
        <v>152</v>
      </c>
      <c r="M9" s="164">
        <f t="shared" si="4"/>
        <v>456</v>
      </c>
      <c r="N9" s="98"/>
      <c r="O9" s="24">
        <v>2</v>
      </c>
      <c r="P9" s="124" t="s">
        <v>96</v>
      </c>
      <c r="Q9" s="131"/>
      <c r="S9" s="98"/>
    </row>
    <row r="10" spans="1:19" s="114" customFormat="1" ht="15" x14ac:dyDescent="0.2">
      <c r="A10" s="140">
        <f t="shared" si="0"/>
        <v>3</v>
      </c>
      <c r="B10" s="22" t="str">
        <f>IF(Mannschaft!$G31="h",Mannschaft!B31,)</f>
        <v>SIMULAK Christian</v>
      </c>
      <c r="C10" s="84" t="str">
        <f>IF(Mannschaft!$G31="h",Mannschaft!B24,)</f>
        <v>BAWAG PSK</v>
      </c>
      <c r="D10" s="23">
        <f>IF(Mannschaft!$G31="h",Mannschaft!C31,)</f>
        <v>300</v>
      </c>
      <c r="E10" s="23">
        <f>IF(Mannschaft!$G31="h",Mannschaft!D31,)</f>
        <v>150</v>
      </c>
      <c r="F10" s="23">
        <f>IF(Mannschaft!$G31="h",Mannschaft!E31,)</f>
        <v>450</v>
      </c>
      <c r="G10" s="24"/>
      <c r="H10" s="25"/>
      <c r="I10" s="23">
        <f t="shared" si="1"/>
        <v>0</v>
      </c>
      <c r="J10" s="24"/>
      <c r="K10" s="25">
        <f t="shared" si="2"/>
        <v>300</v>
      </c>
      <c r="L10" s="23">
        <f t="shared" si="3"/>
        <v>150</v>
      </c>
      <c r="M10" s="164">
        <f t="shared" si="4"/>
        <v>450</v>
      </c>
      <c r="N10" s="98"/>
      <c r="O10" s="24">
        <v>3</v>
      </c>
      <c r="P10" s="125" t="s">
        <v>96</v>
      </c>
      <c r="Q10" s="126"/>
      <c r="S10" s="98"/>
    </row>
    <row r="11" spans="1:19" s="114" customFormat="1" ht="15" x14ac:dyDescent="0.2">
      <c r="A11" s="140">
        <f t="shared" si="0"/>
        <v>4</v>
      </c>
      <c r="B11" s="22" t="str">
        <f>IF(Mannschaft!$G11="h",Mannschaft!B11,)</f>
        <v>MARCHART Richard</v>
      </c>
      <c r="C11" s="84" t="str">
        <f>IF(Mannschaft!$G11="h",Mannschaft!B4,)</f>
        <v>BA</v>
      </c>
      <c r="D11" s="23">
        <f>IF(Mannschaft!$G11="h",Mannschaft!C11,)</f>
        <v>295</v>
      </c>
      <c r="E11" s="23">
        <f>IF(Mannschaft!$G11="h",Mannschaft!D11,)</f>
        <v>149</v>
      </c>
      <c r="F11" s="23">
        <f>IF(Mannschaft!$G11="h",Mannschaft!E11,)</f>
        <v>444</v>
      </c>
      <c r="G11" s="24"/>
      <c r="H11" s="25"/>
      <c r="I11" s="23">
        <f t="shared" si="1"/>
        <v>0</v>
      </c>
      <c r="J11" s="24"/>
      <c r="K11" s="25">
        <f t="shared" si="2"/>
        <v>295</v>
      </c>
      <c r="L11" s="23">
        <f t="shared" si="3"/>
        <v>149</v>
      </c>
      <c r="M11" s="164">
        <f t="shared" si="4"/>
        <v>444</v>
      </c>
      <c r="N11" s="98"/>
      <c r="O11" s="24">
        <v>4</v>
      </c>
      <c r="P11" s="132" t="s">
        <v>96</v>
      </c>
      <c r="Q11" s="115"/>
      <c r="S11" s="98"/>
    </row>
    <row r="12" spans="1:19" s="114" customFormat="1" ht="15.95" customHeight="1" x14ac:dyDescent="0.2">
      <c r="A12" s="140">
        <f t="shared" si="0"/>
        <v>5</v>
      </c>
      <c r="B12" s="22" t="str">
        <f>IF(Mannschaft!$G10="h",Mannschaft!B10,)</f>
        <v>KOCH Erwin</v>
      </c>
      <c r="C12" s="84" t="str">
        <f>IF(Mannschaft!$G10="h",Mannschaft!B4,)</f>
        <v>BA</v>
      </c>
      <c r="D12" s="23">
        <f>IF(Mannschaft!$G10="h",Mannschaft!C10,)</f>
        <v>302</v>
      </c>
      <c r="E12" s="23">
        <f>IF(Mannschaft!$G10="h",Mannschaft!D10,)</f>
        <v>140</v>
      </c>
      <c r="F12" s="23">
        <f>IF(Mannschaft!$G10="h",Mannschaft!E10,)</f>
        <v>442</v>
      </c>
      <c r="G12" s="24"/>
      <c r="H12" s="25"/>
      <c r="I12" s="23">
        <f t="shared" si="1"/>
        <v>0</v>
      </c>
      <c r="J12" s="24"/>
      <c r="K12" s="25">
        <f t="shared" si="2"/>
        <v>302</v>
      </c>
      <c r="L12" s="23">
        <f t="shared" si="3"/>
        <v>140</v>
      </c>
      <c r="M12" s="164">
        <f t="shared" si="4"/>
        <v>442</v>
      </c>
      <c r="N12" s="98"/>
      <c r="O12" s="24">
        <v>5</v>
      </c>
      <c r="P12" s="132" t="s">
        <v>96</v>
      </c>
      <c r="Q12" s="113"/>
      <c r="S12" s="98"/>
    </row>
    <row r="13" spans="1:19" s="114" customFormat="1" ht="15" x14ac:dyDescent="0.2">
      <c r="A13" s="140">
        <f t="shared" si="0"/>
        <v>6</v>
      </c>
      <c r="B13" s="22" t="str">
        <f>IF(Mannschaft!$G20="h",Mannschaft!B20,)</f>
        <v>HABITZL Walter</v>
      </c>
      <c r="C13" s="84" t="str">
        <f>IF(Mannschaft!$G20="h",Mannschaft!B14,)</f>
        <v>OeNB</v>
      </c>
      <c r="D13" s="23">
        <f>IF(Mannschaft!$G20="h",Mannschaft!C20,)</f>
        <v>308</v>
      </c>
      <c r="E13" s="23">
        <f>IF(Mannschaft!$G20="h",Mannschaft!D20,)</f>
        <v>132</v>
      </c>
      <c r="F13" s="23">
        <f>IF(Mannschaft!$G20="h",Mannschaft!E20,)</f>
        <v>440</v>
      </c>
      <c r="G13" s="24"/>
      <c r="H13" s="25"/>
      <c r="I13" s="23">
        <f t="shared" si="1"/>
        <v>0</v>
      </c>
      <c r="J13" s="24"/>
      <c r="K13" s="25">
        <f t="shared" si="2"/>
        <v>308</v>
      </c>
      <c r="L13" s="23">
        <f t="shared" si="3"/>
        <v>132</v>
      </c>
      <c r="M13" s="164">
        <f t="shared" si="4"/>
        <v>440</v>
      </c>
      <c r="N13" s="98"/>
      <c r="O13" s="24">
        <v>6</v>
      </c>
      <c r="P13" s="125" t="s">
        <v>96</v>
      </c>
      <c r="Q13" s="126"/>
      <c r="S13" s="98"/>
    </row>
    <row r="14" spans="1:19" s="114" customFormat="1" ht="15.95" customHeight="1" x14ac:dyDescent="0.2">
      <c r="A14" s="140">
        <f t="shared" si="0"/>
        <v>7</v>
      </c>
      <c r="B14" s="22" t="str">
        <f>IF(Mannschaft!$G6="h",Mannschaft!B6,)</f>
        <v>SWATOSCH Patrick</v>
      </c>
      <c r="C14" s="84" t="str">
        <f>IF(Mannschaft!$G6="h",Mannschaft!B4,)</f>
        <v>BA</v>
      </c>
      <c r="D14" s="23">
        <f>IF(Mannschaft!$G6="h",Mannschaft!C6,)</f>
        <v>299</v>
      </c>
      <c r="E14" s="23">
        <f>IF(Mannschaft!$G6="h",Mannschaft!D6,)</f>
        <v>138</v>
      </c>
      <c r="F14" s="23">
        <f>IF(Mannschaft!$G6="h",Mannschaft!E6,)</f>
        <v>437</v>
      </c>
      <c r="G14" s="24"/>
      <c r="H14" s="25"/>
      <c r="I14" s="23">
        <f t="shared" si="1"/>
        <v>0</v>
      </c>
      <c r="J14" s="24"/>
      <c r="K14" s="25">
        <f t="shared" si="2"/>
        <v>299</v>
      </c>
      <c r="L14" s="23">
        <f t="shared" si="3"/>
        <v>138</v>
      </c>
      <c r="M14" s="164">
        <f t="shared" si="4"/>
        <v>437</v>
      </c>
      <c r="N14" s="98"/>
      <c r="O14" s="24">
        <v>7</v>
      </c>
      <c r="P14" s="124" t="s">
        <v>96</v>
      </c>
      <c r="Q14" s="113"/>
      <c r="S14" s="98"/>
    </row>
    <row r="15" spans="1:19" s="114" customFormat="1" ht="15" customHeight="1" thickBot="1" x14ac:dyDescent="0.25">
      <c r="A15" s="140">
        <f t="shared" si="0"/>
        <v>8</v>
      </c>
      <c r="B15" s="141" t="str">
        <f>IF(Mannschaft!$G17="h",Mannschaft!B17,)</f>
        <v>KAHR Josef</v>
      </c>
      <c r="C15" s="142" t="str">
        <f>IF(Mannschaft!$G17="h",Mannschaft!B14,)</f>
        <v>OeNB</v>
      </c>
      <c r="D15" s="143">
        <f>IF(Mannschaft!$G17="h",Mannschaft!C17,)</f>
        <v>306</v>
      </c>
      <c r="E15" s="143">
        <f>IF(Mannschaft!$G17="h",Mannschaft!D17,)</f>
        <v>128</v>
      </c>
      <c r="F15" s="143">
        <f>IF(Mannschaft!$G17="h",Mannschaft!E17,)</f>
        <v>434</v>
      </c>
      <c r="G15" s="144"/>
      <c r="H15" s="145"/>
      <c r="I15" s="143">
        <f t="shared" si="1"/>
        <v>0</v>
      </c>
      <c r="J15" s="144"/>
      <c r="K15" s="145">
        <f t="shared" si="2"/>
        <v>306</v>
      </c>
      <c r="L15" s="143">
        <f t="shared" si="3"/>
        <v>128</v>
      </c>
      <c r="M15" s="165">
        <f t="shared" si="4"/>
        <v>434</v>
      </c>
      <c r="N15" s="98"/>
      <c r="O15" s="24">
        <v>8</v>
      </c>
      <c r="P15" s="124" t="s">
        <v>96</v>
      </c>
      <c r="Q15" s="113"/>
      <c r="S15" s="98"/>
    </row>
    <row r="16" spans="1:19" s="114" customFormat="1" ht="15.95" customHeight="1" thickTop="1" x14ac:dyDescent="0.2">
      <c r="A16" s="140">
        <f t="shared" si="0"/>
        <v>9</v>
      </c>
      <c r="B16" s="61" t="str">
        <f>IF(Mannschaft!$G9="h",Mannschaft!B9,)</f>
        <v>BRUCKNER Johann</v>
      </c>
      <c r="C16" s="89" t="str">
        <f>IF(Mannschaft!$G9="h",Mannschaft!B4,)</f>
        <v>BA</v>
      </c>
      <c r="D16" s="62">
        <f>IF(Mannschaft!$G9="h",Mannschaft!C9,)</f>
        <v>299</v>
      </c>
      <c r="E16" s="62">
        <f>IF(Mannschaft!$G9="h",Mannschaft!D9,)</f>
        <v>126</v>
      </c>
      <c r="F16" s="62">
        <f>IF(Mannschaft!$G9="h",Mannschaft!E9,)</f>
        <v>425</v>
      </c>
      <c r="G16" s="63"/>
      <c r="H16" s="60"/>
      <c r="I16" s="62">
        <f t="shared" si="1"/>
        <v>0</v>
      </c>
      <c r="J16" s="63"/>
      <c r="K16" s="60">
        <f t="shared" si="2"/>
        <v>299</v>
      </c>
      <c r="L16" s="62">
        <f t="shared" si="3"/>
        <v>126</v>
      </c>
      <c r="M16" s="209">
        <f t="shared" si="4"/>
        <v>425</v>
      </c>
      <c r="N16" s="98"/>
      <c r="O16" s="24">
        <v>9</v>
      </c>
      <c r="P16" s="124"/>
      <c r="Q16" s="363" t="s">
        <v>97</v>
      </c>
      <c r="S16" s="98"/>
    </row>
    <row r="17" spans="1:19" s="114" customFormat="1" ht="15" x14ac:dyDescent="0.2">
      <c r="A17" s="140">
        <f t="shared" si="0"/>
        <v>10</v>
      </c>
      <c r="B17" s="22" t="str">
        <f>IF(Mannschaft!$G21="h",Mannschaft!B21,)</f>
        <v>PRESSL Hannes</v>
      </c>
      <c r="C17" s="84" t="str">
        <f>IF(Mannschaft!$G21="h",Mannschaft!B14,)</f>
        <v>OeNB</v>
      </c>
      <c r="D17" s="23">
        <f>IF(Mannschaft!$G21="h",Mannschaft!C21,)</f>
        <v>272</v>
      </c>
      <c r="E17" s="23">
        <f>IF(Mannschaft!$G21="h",Mannschaft!D21,)</f>
        <v>144</v>
      </c>
      <c r="F17" s="23">
        <f>IF(Mannschaft!$G21="h",Mannschaft!E21,)</f>
        <v>416</v>
      </c>
      <c r="G17" s="24"/>
      <c r="H17" s="25"/>
      <c r="I17" s="23">
        <f t="shared" si="1"/>
        <v>0</v>
      </c>
      <c r="J17" s="24"/>
      <c r="K17" s="25">
        <f t="shared" si="2"/>
        <v>272</v>
      </c>
      <c r="L17" s="23">
        <f t="shared" si="3"/>
        <v>144</v>
      </c>
      <c r="M17" s="208">
        <f t="shared" si="4"/>
        <v>416</v>
      </c>
      <c r="N17" s="98"/>
      <c r="O17" s="24">
        <v>10</v>
      </c>
      <c r="P17" s="124" t="s">
        <v>96</v>
      </c>
      <c r="Q17" s="113"/>
      <c r="S17" s="98"/>
    </row>
    <row r="18" spans="1:19" s="114" customFormat="1" ht="15" x14ac:dyDescent="0.2">
      <c r="A18" s="140">
        <f t="shared" si="0"/>
        <v>11</v>
      </c>
      <c r="B18" s="22" t="str">
        <f>IF(MIX!$H6="h",MIX!C6,)</f>
        <v>MARASS Siegfried</v>
      </c>
      <c r="C18" s="84" t="str">
        <f>IF(MIX!$H6="h",MIX!D6,)</f>
        <v>BA</v>
      </c>
      <c r="D18" s="23">
        <f>IF(MIX!$H6="h",MIX!E6,)</f>
        <v>291</v>
      </c>
      <c r="E18" s="23">
        <f>IF(MIX!$H6="h",MIX!F6,)</f>
        <v>124</v>
      </c>
      <c r="F18" s="23">
        <f>IF(MIX!$H6="h",MIX!G6,)</f>
        <v>415</v>
      </c>
      <c r="G18" s="24"/>
      <c r="H18" s="25"/>
      <c r="I18" s="23">
        <f t="shared" si="1"/>
        <v>0</v>
      </c>
      <c r="J18" s="24"/>
      <c r="K18" s="25">
        <f t="shared" si="2"/>
        <v>291</v>
      </c>
      <c r="L18" s="23">
        <f t="shared" si="3"/>
        <v>124</v>
      </c>
      <c r="M18" s="208">
        <f t="shared" si="4"/>
        <v>415</v>
      </c>
      <c r="N18" s="98"/>
      <c r="O18" s="24">
        <v>11</v>
      </c>
      <c r="P18" s="124" t="s">
        <v>96</v>
      </c>
      <c r="Q18" s="115"/>
      <c r="S18" s="98"/>
    </row>
    <row r="19" spans="1:19" s="114" customFormat="1" ht="15" x14ac:dyDescent="0.2">
      <c r="A19" s="140">
        <f t="shared" si="0"/>
        <v>12</v>
      </c>
      <c r="B19" s="22" t="str">
        <f>IF(Mannschaft!$G30="h",Mannschaft!B30,)</f>
        <v>SIMULAK Josef</v>
      </c>
      <c r="C19" s="84" t="str">
        <f>IF(Mannschaft!$G30="h",Mannschaft!B24,)</f>
        <v>BAWAG PSK</v>
      </c>
      <c r="D19" s="23">
        <f>IF(Mannschaft!$G30="h",Mannschaft!C30,)</f>
        <v>274</v>
      </c>
      <c r="E19" s="23">
        <f>IF(Mannschaft!$G30="h",Mannschaft!D30,)</f>
        <v>135</v>
      </c>
      <c r="F19" s="23">
        <f>IF(Mannschaft!$G30="h",Mannschaft!E30,)</f>
        <v>409</v>
      </c>
      <c r="G19" s="24"/>
      <c r="H19" s="25"/>
      <c r="I19" s="23">
        <f t="shared" si="1"/>
        <v>0</v>
      </c>
      <c r="J19" s="24"/>
      <c r="K19" s="25">
        <f t="shared" si="2"/>
        <v>274</v>
      </c>
      <c r="L19" s="23">
        <f t="shared" si="3"/>
        <v>135</v>
      </c>
      <c r="M19" s="208">
        <f t="shared" si="4"/>
        <v>409</v>
      </c>
      <c r="N19" s="98"/>
      <c r="O19" s="24">
        <v>12</v>
      </c>
      <c r="P19" s="124" t="s">
        <v>96</v>
      </c>
      <c r="Q19" s="113"/>
      <c r="S19" s="98"/>
    </row>
    <row r="20" spans="1:19" s="114" customFormat="1" ht="15.95" customHeight="1" x14ac:dyDescent="0.2">
      <c r="A20" s="140">
        <f t="shared" si="0"/>
        <v>13</v>
      </c>
      <c r="B20" s="22" t="str">
        <f>IF(Mannschaft!$G29="h",Mannschaft!B29,)</f>
        <v>RATH Dominik</v>
      </c>
      <c r="C20" s="84" t="str">
        <f>IF(Mannschaft!$G29="h",Mannschaft!B24,)</f>
        <v>BAWAG PSK</v>
      </c>
      <c r="D20" s="23">
        <f>IF(Mannschaft!$G29="h",Mannschaft!C29,)</f>
        <v>275</v>
      </c>
      <c r="E20" s="23">
        <f>IF(Mannschaft!$G29="h",Mannschaft!D29,)</f>
        <v>132</v>
      </c>
      <c r="F20" s="23">
        <f>IF(Mannschaft!$G29="h",Mannschaft!E29,)</f>
        <v>407</v>
      </c>
      <c r="G20" s="24"/>
      <c r="H20" s="25"/>
      <c r="I20" s="23">
        <f t="shared" si="1"/>
        <v>0</v>
      </c>
      <c r="J20" s="24"/>
      <c r="K20" s="25">
        <f t="shared" si="2"/>
        <v>275</v>
      </c>
      <c r="L20" s="23">
        <f t="shared" si="3"/>
        <v>132</v>
      </c>
      <c r="M20" s="208">
        <f t="shared" si="4"/>
        <v>407</v>
      </c>
      <c r="N20" s="98"/>
      <c r="O20" s="24">
        <v>13</v>
      </c>
      <c r="P20" s="125"/>
      <c r="Q20" s="362" t="s">
        <v>97</v>
      </c>
      <c r="S20" s="98"/>
    </row>
    <row r="21" spans="1:19" s="114" customFormat="1" ht="15" x14ac:dyDescent="0.2">
      <c r="A21" s="140">
        <f t="shared" si="0"/>
        <v>14</v>
      </c>
      <c r="B21" s="22" t="str">
        <f>IF(Mannschaft!$G18="h",Mannschaft!B18,)</f>
        <v>PFEIFFER Gerhard</v>
      </c>
      <c r="C21" s="84" t="str">
        <f>IF(Mannschaft!$G18="h",Mannschaft!B14,)</f>
        <v>OeNB</v>
      </c>
      <c r="D21" s="23">
        <f>IF(Mannschaft!$G18="h",Mannschaft!C18,)</f>
        <v>282</v>
      </c>
      <c r="E21" s="23">
        <f>IF(Mannschaft!$G18="h",Mannschaft!D18,)</f>
        <v>125</v>
      </c>
      <c r="F21" s="23">
        <f>IF(Mannschaft!$G18="h",Mannschaft!E18,)</f>
        <v>407</v>
      </c>
      <c r="G21" s="24"/>
      <c r="H21" s="25"/>
      <c r="I21" s="23">
        <f t="shared" si="1"/>
        <v>0</v>
      </c>
      <c r="J21" s="24"/>
      <c r="K21" s="25">
        <f t="shared" si="2"/>
        <v>282</v>
      </c>
      <c r="L21" s="23">
        <f t="shared" si="3"/>
        <v>125</v>
      </c>
      <c r="M21" s="208">
        <f t="shared" si="4"/>
        <v>407</v>
      </c>
      <c r="N21" s="98"/>
      <c r="O21" s="24">
        <v>14</v>
      </c>
      <c r="P21" s="125" t="s">
        <v>96</v>
      </c>
      <c r="Q21" s="126"/>
      <c r="S21" s="98"/>
    </row>
    <row r="22" spans="1:19" s="114" customFormat="1" ht="15" x14ac:dyDescent="0.2">
      <c r="A22" s="140">
        <f t="shared" si="0"/>
        <v>15</v>
      </c>
      <c r="B22" s="22" t="str">
        <f>IF(MIX!$H10="h",MIX!C10,)</f>
        <v>RISNAR Leopold</v>
      </c>
      <c r="C22" s="84" t="str">
        <f>IF(MIX!$H10="h",MIX!D10,)</f>
        <v>BAWAG PSK</v>
      </c>
      <c r="D22" s="23">
        <f>IF(MIX!$H10="h",MIX!E10,)</f>
        <v>301</v>
      </c>
      <c r="E22" s="23">
        <f>IF(MIX!$H10="h",MIX!F10,)</f>
        <v>105</v>
      </c>
      <c r="F22" s="23">
        <f>IF(MIX!$H10="h",MIX!G10,)</f>
        <v>406</v>
      </c>
      <c r="G22" s="24"/>
      <c r="H22" s="25"/>
      <c r="I22" s="23">
        <f t="shared" si="1"/>
        <v>0</v>
      </c>
      <c r="J22" s="24"/>
      <c r="K22" s="25">
        <f t="shared" si="2"/>
        <v>301</v>
      </c>
      <c r="L22" s="23">
        <f t="shared" si="3"/>
        <v>105</v>
      </c>
      <c r="M22" s="208">
        <f t="shared" si="4"/>
        <v>406</v>
      </c>
      <c r="N22" s="98"/>
      <c r="O22" s="24">
        <v>15</v>
      </c>
      <c r="P22" s="132" t="s">
        <v>96</v>
      </c>
      <c r="Q22" s="115"/>
      <c r="S22" s="98"/>
    </row>
    <row r="23" spans="1:19" s="114" customFormat="1" ht="15.95" customHeight="1" x14ac:dyDescent="0.2">
      <c r="A23" s="140">
        <f t="shared" si="0"/>
        <v>16</v>
      </c>
      <c r="B23" s="22" t="str">
        <f>IF(MIX!$H26="h",MIX!C26,)</f>
        <v>PFEIFFER Thomas</v>
      </c>
      <c r="C23" s="84" t="str">
        <f>IF(MIX!$H26="h",MIX!D26,)</f>
        <v>OeNB</v>
      </c>
      <c r="D23" s="23">
        <f>IF(MIX!$H26="h",MIX!E26,)</f>
        <v>285</v>
      </c>
      <c r="E23" s="23">
        <f>IF(MIX!$H26="h",MIX!F26,)</f>
        <v>117</v>
      </c>
      <c r="F23" s="23">
        <f>IF(MIX!$H26="h",MIX!G26,)</f>
        <v>402</v>
      </c>
      <c r="G23" s="24"/>
      <c r="H23" s="25"/>
      <c r="I23" s="23">
        <f t="shared" si="1"/>
        <v>0</v>
      </c>
      <c r="J23" s="24"/>
      <c r="K23" s="25">
        <f t="shared" si="2"/>
        <v>285</v>
      </c>
      <c r="L23" s="23">
        <f t="shared" si="3"/>
        <v>117</v>
      </c>
      <c r="M23" s="208">
        <f t="shared" si="4"/>
        <v>402</v>
      </c>
      <c r="N23" s="98"/>
      <c r="O23" s="24">
        <v>16</v>
      </c>
      <c r="P23" s="132" t="s">
        <v>96</v>
      </c>
      <c r="Q23" s="115"/>
      <c r="S23" s="98"/>
    </row>
    <row r="24" spans="1:19" s="127" customFormat="1" ht="15.95" customHeight="1" x14ac:dyDescent="0.2">
      <c r="A24" s="140">
        <f t="shared" si="0"/>
        <v>17</v>
      </c>
      <c r="B24" s="22" t="str">
        <f>IF(MIX!$H30="h",MIX!C30,)</f>
        <v>SEIDL Johann</v>
      </c>
      <c r="C24" s="84" t="str">
        <f>IF(MIX!$H30="h",MIX!D30,)</f>
        <v>BAWAG PSK</v>
      </c>
      <c r="D24" s="23">
        <f>IF(MIX!$H30="h",MIX!E30,)</f>
        <v>283</v>
      </c>
      <c r="E24" s="23">
        <f>IF(MIX!$H30="h",MIX!F30,)</f>
        <v>116</v>
      </c>
      <c r="F24" s="23">
        <f>IF(MIX!$H30="h",MIX!G30,)</f>
        <v>399</v>
      </c>
      <c r="G24" s="24"/>
      <c r="H24" s="25"/>
      <c r="I24" s="23">
        <f t="shared" si="1"/>
        <v>0</v>
      </c>
      <c r="J24" s="24"/>
      <c r="K24" s="25">
        <f t="shared" si="2"/>
        <v>283</v>
      </c>
      <c r="L24" s="23">
        <f t="shared" si="3"/>
        <v>116</v>
      </c>
      <c r="M24" s="24">
        <f t="shared" si="4"/>
        <v>399</v>
      </c>
      <c r="N24" s="98"/>
      <c r="O24" s="24">
        <v>17</v>
      </c>
      <c r="P24" s="132" t="s">
        <v>96</v>
      </c>
      <c r="Q24" s="115"/>
      <c r="S24" s="98"/>
    </row>
    <row r="25" spans="1:19" s="16" customFormat="1" ht="15" x14ac:dyDescent="0.2">
      <c r="A25" s="140">
        <f t="shared" si="0"/>
        <v>18</v>
      </c>
      <c r="B25" s="22" t="str">
        <f>IF(Mannschaft!$G40="h",Mannschaft!B40,)</f>
        <v>ZOFFMANN Johann</v>
      </c>
      <c r="C25" s="84" t="str">
        <f>IF(Mannschaft!$G40="h",Mannschaft!B34,)</f>
        <v>MIX</v>
      </c>
      <c r="D25" s="23">
        <f>IF(Mannschaft!$G40="h",Mannschaft!C40,)</f>
        <v>296</v>
      </c>
      <c r="E25" s="23">
        <f>IF(Mannschaft!$G40="h",Mannschaft!D40,)</f>
        <v>101</v>
      </c>
      <c r="F25" s="23">
        <f>IF(Mannschaft!$G40="h",Mannschaft!E40,)</f>
        <v>397</v>
      </c>
      <c r="G25" s="24"/>
      <c r="H25" s="25"/>
      <c r="I25" s="23">
        <f t="shared" si="1"/>
        <v>0</v>
      </c>
      <c r="J25" s="24"/>
      <c r="K25" s="25">
        <f t="shared" si="2"/>
        <v>296</v>
      </c>
      <c r="L25" s="23">
        <f t="shared" si="3"/>
        <v>101</v>
      </c>
      <c r="M25" s="24">
        <f t="shared" si="4"/>
        <v>397</v>
      </c>
      <c r="N25" s="98"/>
      <c r="O25" s="24">
        <v>18</v>
      </c>
      <c r="P25" s="132" t="s">
        <v>96</v>
      </c>
      <c r="Q25" s="113"/>
      <c r="R25" s="114"/>
      <c r="S25" s="98"/>
    </row>
    <row r="26" spans="1:19" s="114" customFormat="1" ht="15" x14ac:dyDescent="0.2">
      <c r="A26" s="140">
        <f t="shared" si="0"/>
        <v>19</v>
      </c>
      <c r="B26" s="22" t="str">
        <f>IF(MIX!$H18="h",MIX!C18,)</f>
        <v>PETERS Peter</v>
      </c>
      <c r="C26" s="84" t="str">
        <f>IF(MIX!$H18="h",MIX!D18,)</f>
        <v>OeNB</v>
      </c>
      <c r="D26" s="23">
        <f>IF(MIX!$H18="h",MIX!E18,)</f>
        <v>279</v>
      </c>
      <c r="E26" s="23">
        <f>IF(MIX!$H18="h",MIX!F18,)</f>
        <v>113</v>
      </c>
      <c r="F26" s="23">
        <f>IF(MIX!$H18="h",MIX!G18,)</f>
        <v>392</v>
      </c>
      <c r="G26" s="24"/>
      <c r="H26" s="25"/>
      <c r="I26" s="23">
        <f t="shared" si="1"/>
        <v>0</v>
      </c>
      <c r="J26" s="24"/>
      <c r="K26" s="25">
        <f t="shared" si="2"/>
        <v>279</v>
      </c>
      <c r="L26" s="23">
        <f t="shared" si="3"/>
        <v>113</v>
      </c>
      <c r="M26" s="24">
        <f t="shared" si="4"/>
        <v>392</v>
      </c>
      <c r="N26" s="98"/>
      <c r="O26" s="24">
        <v>19</v>
      </c>
      <c r="P26" s="132" t="s">
        <v>96</v>
      </c>
      <c r="Q26" s="115"/>
      <c r="S26" s="98"/>
    </row>
    <row r="27" spans="1:19" s="114" customFormat="1" ht="15.95" customHeight="1" x14ac:dyDescent="0.2">
      <c r="A27" s="140">
        <f t="shared" si="0"/>
        <v>20</v>
      </c>
      <c r="B27" s="22" t="str">
        <f>IF(Mannschaft!$G19="h",Mannschaft!B19,)</f>
        <v>ROTT Peter</v>
      </c>
      <c r="C27" s="84" t="str">
        <f>IF(Mannschaft!$G19="h",Mannschaft!B14,)</f>
        <v>OeNB</v>
      </c>
      <c r="D27" s="23">
        <f>IF(Mannschaft!$G19="h",Mannschaft!C19,)</f>
        <v>283</v>
      </c>
      <c r="E27" s="23">
        <f>IF(Mannschaft!$G19="h",Mannschaft!D19,)</f>
        <v>105</v>
      </c>
      <c r="F27" s="23">
        <f>IF(Mannschaft!$G19="h",Mannschaft!E19,)</f>
        <v>388</v>
      </c>
      <c r="G27" s="24"/>
      <c r="H27" s="25"/>
      <c r="I27" s="23">
        <f t="shared" si="1"/>
        <v>0</v>
      </c>
      <c r="J27" s="24"/>
      <c r="K27" s="25">
        <f t="shared" si="2"/>
        <v>283</v>
      </c>
      <c r="L27" s="23">
        <f t="shared" si="3"/>
        <v>105</v>
      </c>
      <c r="M27" s="24">
        <f t="shared" si="4"/>
        <v>388</v>
      </c>
      <c r="N27" s="98"/>
      <c r="O27" s="24">
        <v>20</v>
      </c>
      <c r="P27" s="124" t="s">
        <v>96</v>
      </c>
      <c r="Q27" s="113"/>
      <c r="S27" s="98"/>
    </row>
    <row r="28" spans="1:19" s="16" customFormat="1" ht="15" x14ac:dyDescent="0.2">
      <c r="A28" s="140">
        <f t="shared" si="0"/>
        <v>21</v>
      </c>
      <c r="B28" s="22" t="str">
        <f>IF(Mannschaft!$G38="h",Mannschaft!B38,)</f>
        <v>FRANZ Horst</v>
      </c>
      <c r="C28" s="84" t="str">
        <f>IF(Mannschaft!$G38="h",Mannschaft!B34,)</f>
        <v>MIX</v>
      </c>
      <c r="D28" s="23">
        <f>IF(Mannschaft!$G38="h",Mannschaft!C38,)</f>
        <v>261</v>
      </c>
      <c r="E28" s="23">
        <f>IF(Mannschaft!$G38="h",Mannschaft!D38,)</f>
        <v>120</v>
      </c>
      <c r="F28" s="23">
        <f>IF(Mannschaft!$G38="h",Mannschaft!E38,)</f>
        <v>381</v>
      </c>
      <c r="G28" s="24"/>
      <c r="H28" s="25"/>
      <c r="I28" s="23">
        <f t="shared" si="1"/>
        <v>0</v>
      </c>
      <c r="J28" s="24"/>
      <c r="K28" s="25">
        <f t="shared" si="2"/>
        <v>261</v>
      </c>
      <c r="L28" s="23">
        <f t="shared" si="3"/>
        <v>120</v>
      </c>
      <c r="M28" s="24">
        <f t="shared" si="4"/>
        <v>381</v>
      </c>
      <c r="N28" s="98"/>
      <c r="O28" s="24">
        <v>21</v>
      </c>
      <c r="P28" s="124" t="s">
        <v>96</v>
      </c>
      <c r="Q28" s="113"/>
      <c r="R28" s="114"/>
      <c r="S28" s="98"/>
    </row>
    <row r="29" spans="1:19" s="114" customFormat="1" ht="15" x14ac:dyDescent="0.2">
      <c r="A29" s="140">
        <f t="shared" si="0"/>
        <v>22</v>
      </c>
      <c r="B29" s="22" t="str">
        <f>IF(MIX!$H14="h",MIX!C14,)</f>
        <v>WUSTINGER Herbert</v>
      </c>
      <c r="C29" s="84" t="str">
        <f>IF(MIX!$H14="h",MIX!D14,)</f>
        <v>OeNB</v>
      </c>
      <c r="D29" s="23">
        <f>IF(MIX!$H14="h",MIX!E14,)</f>
        <v>264</v>
      </c>
      <c r="E29" s="23">
        <f>IF(MIX!$H14="h",MIX!F14,)</f>
        <v>116</v>
      </c>
      <c r="F29" s="23">
        <f>IF(MIX!$H14="h",MIX!G14,)</f>
        <v>380</v>
      </c>
      <c r="G29" s="24"/>
      <c r="H29" s="25"/>
      <c r="I29" s="23">
        <f t="shared" si="1"/>
        <v>0</v>
      </c>
      <c r="J29" s="24"/>
      <c r="K29" s="25">
        <f t="shared" si="2"/>
        <v>264</v>
      </c>
      <c r="L29" s="23">
        <f t="shared" si="3"/>
        <v>116</v>
      </c>
      <c r="M29" s="24">
        <f t="shared" si="4"/>
        <v>380</v>
      </c>
      <c r="N29" s="98"/>
      <c r="O29" s="24">
        <v>22</v>
      </c>
      <c r="P29" s="132" t="s">
        <v>96</v>
      </c>
      <c r="Q29" s="115"/>
      <c r="S29" s="98"/>
    </row>
    <row r="30" spans="1:19" s="114" customFormat="1" ht="15.95" customHeight="1" x14ac:dyDescent="0.2">
      <c r="A30" s="140">
        <f t="shared" si="0"/>
        <v>23</v>
      </c>
      <c r="B30" s="22" t="str">
        <f>IF(MIX!$H22="h",MIX!C22,)</f>
        <v>KEFEDER Rudi</v>
      </c>
      <c r="C30" s="84" t="str">
        <f>IF(MIX!$H22="h",MIX!D22,)</f>
        <v>OeNB</v>
      </c>
      <c r="D30" s="23">
        <f>IF(MIX!$H22="h",MIX!E22,)</f>
        <v>276</v>
      </c>
      <c r="E30" s="23">
        <f>IF(MIX!$H22="h",MIX!F22,)</f>
        <v>89</v>
      </c>
      <c r="F30" s="23">
        <f>IF(MIX!$H22="h",MIX!G22,)</f>
        <v>365</v>
      </c>
      <c r="G30" s="24"/>
      <c r="H30" s="25"/>
      <c r="I30" s="23">
        <f t="shared" si="1"/>
        <v>0</v>
      </c>
      <c r="J30" s="24"/>
      <c r="K30" s="25">
        <f t="shared" si="2"/>
        <v>276</v>
      </c>
      <c r="L30" s="23">
        <f t="shared" si="3"/>
        <v>89</v>
      </c>
      <c r="M30" s="24">
        <f t="shared" si="4"/>
        <v>365</v>
      </c>
      <c r="N30" s="98"/>
      <c r="O30" s="24">
        <v>23</v>
      </c>
      <c r="P30" s="124" t="s">
        <v>96</v>
      </c>
      <c r="Q30" s="115"/>
      <c r="S30" s="98"/>
    </row>
    <row r="31" spans="1:19" s="114" customFormat="1" ht="15" x14ac:dyDescent="0.2">
      <c r="A31" s="140">
        <f t="shared" si="0"/>
        <v>24</v>
      </c>
      <c r="B31" s="22" t="str">
        <f>IF(Mannschaft!$G28="h",Mannschaft!B28,)</f>
        <v>MAHR Alfred</v>
      </c>
      <c r="C31" s="84" t="str">
        <f>IF(Mannschaft!$G28="h",Mannschaft!B24,)</f>
        <v>BAWAG PSK</v>
      </c>
      <c r="D31" s="23">
        <f>IF(Mannschaft!$G28="h",Mannschaft!C28,)</f>
        <v>277</v>
      </c>
      <c r="E31" s="23">
        <f>IF(Mannschaft!$G28="h",Mannschaft!D28,)</f>
        <v>86</v>
      </c>
      <c r="F31" s="23">
        <f>IF(Mannschaft!$G28="h",Mannschaft!E28,)</f>
        <v>363</v>
      </c>
      <c r="G31" s="24"/>
      <c r="H31" s="25"/>
      <c r="I31" s="23">
        <f t="shared" si="1"/>
        <v>0</v>
      </c>
      <c r="J31" s="24"/>
      <c r="K31" s="25">
        <f t="shared" si="2"/>
        <v>277</v>
      </c>
      <c r="L31" s="23">
        <f t="shared" si="3"/>
        <v>86</v>
      </c>
      <c r="M31" s="24">
        <f t="shared" si="4"/>
        <v>363</v>
      </c>
      <c r="N31" s="98"/>
      <c r="O31" s="24">
        <v>24</v>
      </c>
      <c r="P31" s="124" t="s">
        <v>96</v>
      </c>
      <c r="Q31" s="113"/>
      <c r="S31" s="98"/>
    </row>
    <row r="32" spans="1:19" s="16" customFormat="1" ht="15" x14ac:dyDescent="0.2">
      <c r="A32" s="140">
        <f t="shared" si="0"/>
        <v>25</v>
      </c>
      <c r="B32" s="22" t="str">
        <f>IF(Mannschaft!$G41="h",Mannschaft!B41,)</f>
        <v>CAPAR Markus</v>
      </c>
      <c r="C32" s="84" t="str">
        <f>IF(Mannschaft!$G41="h",Mannschaft!B34,)</f>
        <v>MIX</v>
      </c>
      <c r="D32" s="23">
        <f>IF(Mannschaft!$G41="h",Mannschaft!C41,)</f>
        <v>272</v>
      </c>
      <c r="E32" s="23">
        <f>IF(Mannschaft!$G41="h",Mannschaft!D41,)</f>
        <v>89</v>
      </c>
      <c r="F32" s="23">
        <f>IF(Mannschaft!$G41="h",Mannschaft!E41,)</f>
        <v>361</v>
      </c>
      <c r="G32" s="24"/>
      <c r="H32" s="25"/>
      <c r="I32" s="23">
        <f t="shared" si="1"/>
        <v>0</v>
      </c>
      <c r="J32" s="24"/>
      <c r="K32" s="25">
        <f t="shared" si="2"/>
        <v>272</v>
      </c>
      <c r="L32" s="23">
        <f t="shared" si="3"/>
        <v>89</v>
      </c>
      <c r="M32" s="24">
        <f t="shared" si="4"/>
        <v>361</v>
      </c>
      <c r="N32" s="98"/>
      <c r="O32" s="24">
        <v>25</v>
      </c>
      <c r="P32" s="113" t="s">
        <v>96</v>
      </c>
      <c r="Q32" s="131"/>
      <c r="R32" s="114"/>
      <c r="S32" s="98"/>
    </row>
    <row r="33" spans="1:19" s="16" customFormat="1" ht="15" x14ac:dyDescent="0.2">
      <c r="A33" s="140">
        <f t="shared" si="0"/>
        <v>26</v>
      </c>
      <c r="B33" s="22" t="str">
        <f>IF(Mannschaft!$G37="h",Mannschaft!B37,)</f>
        <v>FEDERHOFER Hans</v>
      </c>
      <c r="C33" s="84" t="str">
        <f>IF(Mannschaft!$G37="h",Mannschaft!B34,)</f>
        <v>MIX</v>
      </c>
      <c r="D33" s="23">
        <f>IF(Mannschaft!$G37="h",Mannschaft!C37,)</f>
        <v>242</v>
      </c>
      <c r="E33" s="23">
        <f>IF(Mannschaft!$G37="h",Mannschaft!D37,)</f>
        <v>85</v>
      </c>
      <c r="F33" s="23">
        <f>IF(Mannschaft!$G37="h",Mannschaft!E37,)</f>
        <v>327</v>
      </c>
      <c r="G33" s="24"/>
      <c r="H33" s="25"/>
      <c r="I33" s="23">
        <f t="shared" si="1"/>
        <v>0</v>
      </c>
      <c r="J33" s="24"/>
      <c r="K33" s="25">
        <f t="shared" si="2"/>
        <v>242</v>
      </c>
      <c r="L33" s="23">
        <f t="shared" si="3"/>
        <v>85</v>
      </c>
      <c r="M33" s="24">
        <f t="shared" si="4"/>
        <v>327</v>
      </c>
      <c r="N33" s="98"/>
      <c r="O33" s="24">
        <v>26</v>
      </c>
      <c r="P33" s="115" t="s">
        <v>96</v>
      </c>
      <c r="Q33" s="115"/>
      <c r="R33" s="114"/>
      <c r="S33" s="98"/>
    </row>
    <row r="34" spans="1:19" s="114" customFormat="1" ht="15.95" customHeight="1" x14ac:dyDescent="0.2">
      <c r="A34" s="140">
        <f t="shared" si="0"/>
        <v>27</v>
      </c>
      <c r="B34" s="22">
        <f>IF(Mannschaft!$G26="h",Mannschaft!B26,)</f>
        <v>0</v>
      </c>
      <c r="C34" s="84">
        <f>IF(Mannschaft!$G26="h",Mannschaft!B24,)</f>
        <v>0</v>
      </c>
      <c r="D34" s="23">
        <f>IF(Mannschaft!$G26="h",Mannschaft!C26,)</f>
        <v>0</v>
      </c>
      <c r="E34" s="23">
        <f>IF(Mannschaft!$G26="h",Mannschaft!D26,)</f>
        <v>0</v>
      </c>
      <c r="F34" s="23">
        <f>IF(Mannschaft!$G26="h",Mannschaft!E26,)</f>
        <v>0</v>
      </c>
      <c r="G34" s="24"/>
      <c r="H34" s="25"/>
      <c r="I34" s="23">
        <f t="shared" si="1"/>
        <v>0</v>
      </c>
      <c r="J34" s="24"/>
      <c r="K34" s="25">
        <f t="shared" si="2"/>
        <v>0</v>
      </c>
      <c r="L34" s="23">
        <f t="shared" si="3"/>
        <v>0</v>
      </c>
      <c r="M34" s="24">
        <f t="shared" si="4"/>
        <v>0</v>
      </c>
      <c r="N34" s="98"/>
      <c r="O34" s="24"/>
      <c r="P34" s="113"/>
      <c r="Q34" s="126"/>
      <c r="S34" s="98"/>
    </row>
    <row r="35" spans="1:19" s="114" customFormat="1" ht="15.95" customHeight="1" x14ac:dyDescent="0.2">
      <c r="A35" s="140">
        <f t="shared" si="0"/>
        <v>28</v>
      </c>
      <c r="B35" s="22">
        <f>IF(Mannschaft!$G27="h",Mannschaft!B27,)</f>
        <v>0</v>
      </c>
      <c r="C35" s="84">
        <f>IF(Mannschaft!$G27="h",Mannschaft!B24,)</f>
        <v>0</v>
      </c>
      <c r="D35" s="23">
        <f>IF(Mannschaft!$G27="h",Mannschaft!C27,)</f>
        <v>0</v>
      </c>
      <c r="E35" s="23">
        <f>IF(Mannschaft!$G27="h",Mannschaft!D27,)</f>
        <v>0</v>
      </c>
      <c r="F35" s="23">
        <f>IF(Mannschaft!$G27="h",Mannschaft!E27,)</f>
        <v>0</v>
      </c>
      <c r="G35" s="24"/>
      <c r="H35" s="25"/>
      <c r="I35" s="23">
        <f t="shared" si="1"/>
        <v>0</v>
      </c>
      <c r="J35" s="24"/>
      <c r="K35" s="25">
        <f t="shared" si="2"/>
        <v>0</v>
      </c>
      <c r="L35" s="23">
        <f t="shared" si="3"/>
        <v>0</v>
      </c>
      <c r="M35" s="24">
        <f t="shared" si="4"/>
        <v>0</v>
      </c>
      <c r="N35" s="98"/>
      <c r="O35" s="24"/>
      <c r="P35" s="364"/>
      <c r="Q35" s="113"/>
      <c r="S35" s="98"/>
    </row>
    <row r="36" spans="1:19" s="114" customFormat="1" ht="15.95" customHeight="1" x14ac:dyDescent="0.2">
      <c r="A36" s="140">
        <f t="shared" si="0"/>
        <v>29</v>
      </c>
      <c r="B36" s="22">
        <f>IF(MIX!$H7="h",MIX!C7,)</f>
        <v>0</v>
      </c>
      <c r="C36" s="84">
        <f>IF(MIX!$H7="h",MIX!D7,)</f>
        <v>0</v>
      </c>
      <c r="D36" s="23">
        <f>IF(MIX!$H7="h",MIX!E7,)</f>
        <v>0</v>
      </c>
      <c r="E36" s="23">
        <f>IF(MIX!$H7="h",MIX!F7,)</f>
        <v>0</v>
      </c>
      <c r="F36" s="23">
        <f>IF(MIX!$H7="h",MIX!G7,)</f>
        <v>0</v>
      </c>
      <c r="G36" s="123"/>
      <c r="H36" s="25"/>
      <c r="I36" s="23">
        <f t="shared" si="1"/>
        <v>0</v>
      </c>
      <c r="J36" s="24"/>
      <c r="K36" s="25">
        <f t="shared" si="2"/>
        <v>0</v>
      </c>
      <c r="L36" s="23">
        <f t="shared" si="3"/>
        <v>0</v>
      </c>
      <c r="M36" s="24">
        <f t="shared" si="4"/>
        <v>0</v>
      </c>
      <c r="N36" s="98"/>
      <c r="O36" s="24"/>
      <c r="P36" s="115"/>
      <c r="Q36" s="115"/>
      <c r="S36" s="98"/>
    </row>
    <row r="37" spans="1:19" s="114" customFormat="1" ht="15.95" customHeight="1" x14ac:dyDescent="0.2">
      <c r="A37" s="140">
        <f t="shared" si="0"/>
        <v>30</v>
      </c>
      <c r="B37" s="22">
        <f>IF(MIX!$H11="h",MIX!C11,)</f>
        <v>0</v>
      </c>
      <c r="C37" s="84">
        <f>IF(MIX!$H11="h",MIX!D11,)</f>
        <v>0</v>
      </c>
      <c r="D37" s="23">
        <f>IF(MIX!$H11="h",MIX!E11,)</f>
        <v>0</v>
      </c>
      <c r="E37" s="23">
        <f>IF(MIX!$H11="h",MIX!F11,)</f>
        <v>0</v>
      </c>
      <c r="F37" s="23">
        <f>IF(MIX!$H11="h",MIX!G11,)</f>
        <v>0</v>
      </c>
      <c r="G37" s="123"/>
      <c r="H37" s="361"/>
      <c r="I37" s="23"/>
      <c r="J37" s="24"/>
      <c r="K37" s="25">
        <f t="shared" si="2"/>
        <v>0</v>
      </c>
      <c r="L37" s="23">
        <f t="shared" si="3"/>
        <v>0</v>
      </c>
      <c r="M37" s="24">
        <f t="shared" si="4"/>
        <v>0</v>
      </c>
      <c r="N37" s="98"/>
      <c r="O37" s="24"/>
      <c r="P37" s="115"/>
      <c r="Q37" s="115"/>
      <c r="S37" s="98"/>
    </row>
    <row r="38" spans="1:19" s="114" customFormat="1" ht="15.95" customHeight="1" x14ac:dyDescent="0.2">
      <c r="A38" s="140">
        <f t="shared" si="0"/>
        <v>31</v>
      </c>
      <c r="B38" s="22">
        <f>IF(MIX!$H15="h",MIX!C15,)</f>
        <v>0</v>
      </c>
      <c r="C38" s="84">
        <f>IF(MIX!$H15="h",MIX!D15,)</f>
        <v>0</v>
      </c>
      <c r="D38" s="23">
        <f>IF(MIX!$H15="h",MIX!E15,)</f>
        <v>0</v>
      </c>
      <c r="E38" s="23">
        <f>IF(MIX!$H15="h",MIX!F15,)</f>
        <v>0</v>
      </c>
      <c r="F38" s="23">
        <f>IF(MIX!$H15="h",MIX!G15,)</f>
        <v>0</v>
      </c>
      <c r="G38" s="123"/>
      <c r="H38" s="25"/>
      <c r="I38" s="23">
        <f t="shared" ref="I38:I47" si="5">SUM(J38-H38)</f>
        <v>0</v>
      </c>
      <c r="J38" s="24"/>
      <c r="K38" s="25">
        <f t="shared" si="2"/>
        <v>0</v>
      </c>
      <c r="L38" s="23">
        <f t="shared" si="3"/>
        <v>0</v>
      </c>
      <c r="M38" s="24">
        <f t="shared" si="4"/>
        <v>0</v>
      </c>
      <c r="N38" s="98"/>
      <c r="O38" s="24"/>
      <c r="P38" s="115"/>
      <c r="Q38" s="115"/>
      <c r="S38" s="98"/>
    </row>
    <row r="39" spans="1:19" s="114" customFormat="1" ht="15.95" customHeight="1" x14ac:dyDescent="0.2">
      <c r="A39" s="140">
        <f t="shared" si="0"/>
        <v>32</v>
      </c>
      <c r="B39" s="22">
        <f>IF(MIX!$H19="h",MIX!C19,)</f>
        <v>0</v>
      </c>
      <c r="C39" s="84">
        <f>IF(MIX!$H19="h",MIX!D19,)</f>
        <v>0</v>
      </c>
      <c r="D39" s="23">
        <f>IF(MIX!$H19="h",MIX!E19,)</f>
        <v>0</v>
      </c>
      <c r="E39" s="23">
        <f>IF(MIX!$H19="h",MIX!F19,)</f>
        <v>0</v>
      </c>
      <c r="F39" s="23">
        <f>IF(MIX!$H19="h",MIX!G19,)</f>
        <v>0</v>
      </c>
      <c r="G39" s="123"/>
      <c r="H39" s="25"/>
      <c r="I39" s="23">
        <f t="shared" si="5"/>
        <v>0</v>
      </c>
      <c r="J39" s="24"/>
      <c r="K39" s="25">
        <f t="shared" si="2"/>
        <v>0</v>
      </c>
      <c r="L39" s="23">
        <f t="shared" si="3"/>
        <v>0</v>
      </c>
      <c r="M39" s="24">
        <f t="shared" si="4"/>
        <v>0</v>
      </c>
      <c r="N39" s="98"/>
      <c r="O39" s="24"/>
      <c r="P39" s="115"/>
      <c r="Q39" s="115"/>
      <c r="S39" s="98"/>
    </row>
    <row r="40" spans="1:19" s="114" customFormat="1" ht="15.95" customHeight="1" x14ac:dyDescent="0.2">
      <c r="A40" s="140">
        <f t="shared" si="0"/>
        <v>33</v>
      </c>
      <c r="B40" s="22">
        <f>IF(MIX!$H23="h",MIX!C23,)</f>
        <v>0</v>
      </c>
      <c r="C40" s="84">
        <f>IF(MIX!$H23="h",MIX!D23,)</f>
        <v>0</v>
      </c>
      <c r="D40" s="23">
        <f>IF(MIX!$H23="h",MIX!E23,)</f>
        <v>0</v>
      </c>
      <c r="E40" s="23">
        <f>IF(MIX!$H23="h",MIX!F23,)</f>
        <v>0</v>
      </c>
      <c r="F40" s="23">
        <f>IF(MIX!$H23="h",MIX!G23,)</f>
        <v>0</v>
      </c>
      <c r="G40" s="123"/>
      <c r="H40" s="25"/>
      <c r="I40" s="23">
        <f t="shared" si="5"/>
        <v>0</v>
      </c>
      <c r="J40" s="24"/>
      <c r="K40" s="25">
        <f t="shared" si="2"/>
        <v>0</v>
      </c>
      <c r="L40" s="23">
        <f t="shared" si="3"/>
        <v>0</v>
      </c>
      <c r="M40" s="24">
        <f t="shared" si="4"/>
        <v>0</v>
      </c>
      <c r="N40" s="98"/>
      <c r="O40" s="24"/>
      <c r="P40" s="115"/>
      <c r="Q40" s="115"/>
      <c r="S40" s="98"/>
    </row>
    <row r="41" spans="1:19" s="127" customFormat="1" ht="15.95" customHeight="1" x14ac:dyDescent="0.2">
      <c r="A41" s="140">
        <f t="shared" si="0"/>
        <v>34</v>
      </c>
      <c r="B41" s="22">
        <f>IF(MIX!$H27="h",MIX!C27,)</f>
        <v>0</v>
      </c>
      <c r="C41" s="84">
        <f>IF(MIX!$H27="h",MIX!D27,)</f>
        <v>0</v>
      </c>
      <c r="D41" s="23">
        <f>IF(MIX!$H27="h",MIX!E27,)</f>
        <v>0</v>
      </c>
      <c r="E41" s="23">
        <f>IF(MIX!$H27="h",MIX!F27,)</f>
        <v>0</v>
      </c>
      <c r="F41" s="23">
        <f>IF(MIX!$H27="h",MIX!G27,)</f>
        <v>0</v>
      </c>
      <c r="G41" s="123"/>
      <c r="H41" s="25"/>
      <c r="I41" s="23">
        <f t="shared" si="5"/>
        <v>0</v>
      </c>
      <c r="J41" s="24"/>
      <c r="K41" s="25">
        <f t="shared" si="2"/>
        <v>0</v>
      </c>
      <c r="L41" s="23">
        <f t="shared" si="3"/>
        <v>0</v>
      </c>
      <c r="M41" s="24">
        <f t="shared" si="4"/>
        <v>0</v>
      </c>
      <c r="N41" s="98"/>
      <c r="O41" s="24"/>
      <c r="P41" s="115"/>
      <c r="Q41" s="115"/>
      <c r="S41" s="98"/>
    </row>
    <row r="42" spans="1:19" s="127" customFormat="1" ht="15" x14ac:dyDescent="0.2">
      <c r="A42" s="140">
        <f t="shared" si="0"/>
        <v>35</v>
      </c>
      <c r="B42" s="22">
        <f>IF(MIX!$H31="h",MIX!C31,)</f>
        <v>0</v>
      </c>
      <c r="C42" s="84">
        <f>IF(MIX!$H31="h",MIX!D31,)</f>
        <v>0</v>
      </c>
      <c r="D42" s="23">
        <f>IF(MIX!$H31="h",MIX!E31,)</f>
        <v>0</v>
      </c>
      <c r="E42" s="23">
        <f>IF(MIX!$H31="h",MIX!F31,)</f>
        <v>0</v>
      </c>
      <c r="F42" s="23">
        <f>IF(MIX!$H31="h",MIX!G31,)</f>
        <v>0</v>
      </c>
      <c r="G42" s="123"/>
      <c r="H42" s="25"/>
      <c r="I42" s="23">
        <f t="shared" si="5"/>
        <v>0</v>
      </c>
      <c r="J42" s="24"/>
      <c r="K42" s="25">
        <f t="shared" si="2"/>
        <v>0</v>
      </c>
      <c r="L42" s="23">
        <f t="shared" si="3"/>
        <v>0</v>
      </c>
      <c r="M42" s="24">
        <f t="shared" si="4"/>
        <v>0</v>
      </c>
      <c r="N42" s="98"/>
      <c r="O42" s="24"/>
      <c r="P42" s="115"/>
      <c r="Q42" s="115"/>
      <c r="S42" s="98"/>
    </row>
    <row r="43" spans="1:19" s="127" customFormat="1" ht="15" x14ac:dyDescent="0.2">
      <c r="A43" s="140">
        <f t="shared" si="0"/>
        <v>36</v>
      </c>
      <c r="B43" s="22">
        <f>IF(MIX!$H34="h",MIX!C34,)</f>
        <v>0</v>
      </c>
      <c r="C43" s="84" t="str">
        <f>IF(MIX!$H34="h",MIX!D34,)</f>
        <v>MIX 7</v>
      </c>
      <c r="D43" s="23">
        <f>IF(MIX!$H34="h",MIX!E34,)</f>
        <v>0</v>
      </c>
      <c r="E43" s="23">
        <f>IF(MIX!$H34="h",MIX!F34,)</f>
        <v>0</v>
      </c>
      <c r="F43" s="23">
        <f>IF(MIX!$H34="h",MIX!G34,)</f>
        <v>0</v>
      </c>
      <c r="G43" s="123"/>
      <c r="H43" s="25"/>
      <c r="I43" s="23">
        <f t="shared" si="5"/>
        <v>0</v>
      </c>
      <c r="J43" s="24"/>
      <c r="K43" s="25">
        <f t="shared" si="2"/>
        <v>0</v>
      </c>
      <c r="L43" s="23">
        <f t="shared" si="3"/>
        <v>0</v>
      </c>
      <c r="M43" s="24">
        <f t="shared" si="4"/>
        <v>0</v>
      </c>
      <c r="N43" s="98"/>
      <c r="O43" s="24"/>
      <c r="P43" s="126"/>
      <c r="Q43" s="126"/>
      <c r="S43" s="98"/>
    </row>
    <row r="44" spans="1:19" s="127" customFormat="1" ht="15" x14ac:dyDescent="0.2">
      <c r="A44" s="140">
        <f t="shared" si="0"/>
        <v>37</v>
      </c>
      <c r="B44" s="22">
        <f>IF(MIX!$H35="h",MIX!C35,)</f>
        <v>0</v>
      </c>
      <c r="C44" s="84">
        <f>IF(MIX!$H35="h",MIX!D35,)</f>
        <v>0</v>
      </c>
      <c r="D44" s="23">
        <f>IF(MIX!$H35="h",MIX!E35,)</f>
        <v>0</v>
      </c>
      <c r="E44" s="23">
        <f>IF(MIX!$H35="h",MIX!F35,)</f>
        <v>0</v>
      </c>
      <c r="F44" s="23">
        <f>IF(MIX!$H35="h",MIX!G35,)</f>
        <v>0</v>
      </c>
      <c r="G44" s="123"/>
      <c r="H44" s="25"/>
      <c r="I44" s="23">
        <f t="shared" si="5"/>
        <v>0</v>
      </c>
      <c r="J44" s="24"/>
      <c r="K44" s="25">
        <f t="shared" si="2"/>
        <v>0</v>
      </c>
      <c r="L44" s="23">
        <f t="shared" si="3"/>
        <v>0</v>
      </c>
      <c r="M44" s="24">
        <f t="shared" si="4"/>
        <v>0</v>
      </c>
      <c r="N44" s="98"/>
      <c r="O44" s="24"/>
      <c r="P44" s="131"/>
      <c r="Q44" s="131"/>
      <c r="S44" s="98"/>
    </row>
    <row r="45" spans="1:19" s="114" customFormat="1" ht="15" x14ac:dyDescent="0.2">
      <c r="A45" s="140">
        <f t="shared" si="0"/>
        <v>38</v>
      </c>
      <c r="B45" s="22">
        <f>IF(Mannschaft!$G8="h",Mannschaft!B8,)</f>
        <v>0</v>
      </c>
      <c r="C45" s="84">
        <f>IF(Mannschaft!$G8="h",Mannschaft!B4,)</f>
        <v>0</v>
      </c>
      <c r="D45" s="23">
        <f>IF(Mannschaft!$G8="h",Mannschaft!C8,)</f>
        <v>0</v>
      </c>
      <c r="E45" s="23">
        <f>IF(Mannschaft!$G8="h",Mannschaft!D8,)</f>
        <v>0</v>
      </c>
      <c r="F45" s="23">
        <f>IF(Mannschaft!$G8="h",Mannschaft!E8,)</f>
        <v>0</v>
      </c>
      <c r="G45" s="123"/>
      <c r="H45" s="25"/>
      <c r="I45" s="23">
        <f t="shared" si="5"/>
        <v>0</v>
      </c>
      <c r="J45" s="24"/>
      <c r="K45" s="25">
        <f t="shared" si="2"/>
        <v>0</v>
      </c>
      <c r="L45" s="23">
        <f t="shared" si="3"/>
        <v>0</v>
      </c>
      <c r="M45" s="24">
        <f t="shared" si="4"/>
        <v>0</v>
      </c>
      <c r="N45" s="98"/>
      <c r="O45" s="24"/>
      <c r="P45" s="115"/>
      <c r="Q45" s="113"/>
      <c r="S45" s="98"/>
    </row>
    <row r="46" spans="1:19" s="16" customFormat="1" ht="15" x14ac:dyDescent="0.2">
      <c r="A46" s="140">
        <f t="shared" si="0"/>
        <v>39</v>
      </c>
      <c r="B46" s="22">
        <f>IF(Mannschaft!$G36="h",Mannschaft!B36,)</f>
        <v>0</v>
      </c>
      <c r="C46" s="84">
        <f>IF(Mannschaft!$G36="h",Mannschaft!B34,)</f>
        <v>0</v>
      </c>
      <c r="D46" s="23">
        <f>IF(Mannschaft!$G36="h",Mannschaft!C36,)</f>
        <v>0</v>
      </c>
      <c r="E46" s="23">
        <f>IF(Mannschaft!$G36="h",Mannschaft!D36,)</f>
        <v>0</v>
      </c>
      <c r="F46" s="23">
        <f>IF(Mannschaft!$G36="h",Mannschaft!E36,)</f>
        <v>0</v>
      </c>
      <c r="G46" s="123"/>
      <c r="H46" s="25"/>
      <c r="I46" s="23">
        <f t="shared" si="5"/>
        <v>0</v>
      </c>
      <c r="J46" s="24"/>
      <c r="K46" s="25">
        <f t="shared" si="2"/>
        <v>0</v>
      </c>
      <c r="L46" s="23">
        <f t="shared" si="3"/>
        <v>0</v>
      </c>
      <c r="M46" s="24">
        <f t="shared" si="4"/>
        <v>0</v>
      </c>
      <c r="N46" s="98"/>
      <c r="O46" s="24"/>
      <c r="P46" s="115"/>
      <c r="Q46" s="113"/>
      <c r="R46" s="114"/>
      <c r="S46" s="98"/>
    </row>
    <row r="47" spans="1:19" s="16" customFormat="1" ht="15" x14ac:dyDescent="0.2">
      <c r="A47" s="140">
        <f t="shared" si="0"/>
        <v>40</v>
      </c>
      <c r="B47" s="22">
        <f>IF(Mannschaft!$G39="h",Mannschaft!B39,)</f>
        <v>0</v>
      </c>
      <c r="C47" s="84">
        <f>IF(Mannschaft!$G39="h",Mannschaft!B34,)</f>
        <v>0</v>
      </c>
      <c r="D47" s="23">
        <f>IF(Mannschaft!$G39="h",Mannschaft!C39,)</f>
        <v>0</v>
      </c>
      <c r="E47" s="23">
        <f>IF(Mannschaft!$G39="h",Mannschaft!D39,)</f>
        <v>0</v>
      </c>
      <c r="F47" s="23">
        <f>IF(Mannschaft!$G39="h",Mannschaft!E39,)</f>
        <v>0</v>
      </c>
      <c r="G47" s="123"/>
      <c r="H47" s="25"/>
      <c r="I47" s="23">
        <f t="shared" si="5"/>
        <v>0</v>
      </c>
      <c r="J47" s="24"/>
      <c r="K47" s="25">
        <f t="shared" si="2"/>
        <v>0</v>
      </c>
      <c r="L47" s="23">
        <f t="shared" si="3"/>
        <v>0</v>
      </c>
      <c r="M47" s="24">
        <f t="shared" si="4"/>
        <v>0</v>
      </c>
      <c r="N47" s="98"/>
      <c r="O47" s="24"/>
      <c r="P47" s="113"/>
      <c r="Q47" s="131"/>
      <c r="R47" s="114"/>
      <c r="S47" s="98"/>
    </row>
    <row r="48" spans="1:19" ht="15" x14ac:dyDescent="0.2">
      <c r="N48" s="15"/>
      <c r="O48" s="42"/>
      <c r="P48" s="107"/>
      <c r="Q48" s="107"/>
    </row>
    <row r="49" spans="14:17" ht="15" x14ac:dyDescent="0.2">
      <c r="N49" s="15"/>
      <c r="O49" s="42"/>
      <c r="P49" s="107"/>
      <c r="Q49" s="107"/>
    </row>
    <row r="50" spans="14:17" ht="15" x14ac:dyDescent="0.2">
      <c r="N50" s="15"/>
      <c r="O50" s="42"/>
      <c r="P50" s="107"/>
      <c r="Q50" s="107"/>
    </row>
    <row r="51" spans="14:17" ht="15" x14ac:dyDescent="0.2">
      <c r="N51" s="15"/>
      <c r="O51" s="42"/>
      <c r="P51" s="107"/>
      <c r="Q51" s="107"/>
    </row>
    <row r="52" spans="14:17" ht="15" x14ac:dyDescent="0.2">
      <c r="N52" s="15"/>
      <c r="O52" s="42"/>
      <c r="P52" s="107"/>
      <c r="Q52" s="107"/>
    </row>
    <row r="53" spans="14:17" ht="15" x14ac:dyDescent="0.2">
      <c r="N53" s="15"/>
      <c r="O53" s="42"/>
      <c r="P53" s="107"/>
      <c r="Q53" s="107"/>
    </row>
    <row r="54" spans="14:17" ht="15" x14ac:dyDescent="0.2">
      <c r="N54" s="15"/>
      <c r="O54" s="42"/>
      <c r="P54" s="107"/>
      <c r="Q54" s="107"/>
    </row>
    <row r="55" spans="14:17" ht="15" x14ac:dyDescent="0.2">
      <c r="N55" s="15"/>
      <c r="O55" s="42"/>
      <c r="P55" s="107"/>
      <c r="Q55" s="107"/>
    </row>
    <row r="56" spans="14:17" ht="15" x14ac:dyDescent="0.2">
      <c r="N56" s="15"/>
      <c r="O56" s="42"/>
      <c r="P56" s="107"/>
      <c r="Q56" s="107"/>
    </row>
    <row r="57" spans="14:17" ht="15" x14ac:dyDescent="0.2">
      <c r="N57" s="15"/>
      <c r="O57" s="42"/>
      <c r="P57" s="107"/>
      <c r="Q57" s="107"/>
    </row>
    <row r="58" spans="14:17" ht="15" x14ac:dyDescent="0.2">
      <c r="N58" s="15"/>
      <c r="O58" s="42"/>
      <c r="P58" s="107"/>
      <c r="Q58" s="107"/>
    </row>
    <row r="59" spans="14:17" ht="15" x14ac:dyDescent="0.2">
      <c r="N59" s="15"/>
      <c r="O59" s="42"/>
      <c r="P59" s="107"/>
      <c r="Q59" s="107"/>
    </row>
    <row r="60" spans="14:17" ht="15" x14ac:dyDescent="0.2">
      <c r="N60" s="15"/>
      <c r="O60" s="42"/>
      <c r="P60" s="107"/>
      <c r="Q60" s="107"/>
    </row>
    <row r="61" spans="14:17" ht="15" x14ac:dyDescent="0.2">
      <c r="N61" s="15"/>
      <c r="O61" s="42"/>
      <c r="P61" s="107"/>
      <c r="Q61" s="107"/>
    </row>
    <row r="62" spans="14:17" ht="15" x14ac:dyDescent="0.2">
      <c r="N62" s="15"/>
      <c r="O62" s="42"/>
      <c r="P62" s="107"/>
      <c r="Q62" s="107"/>
    </row>
  </sheetData>
  <mergeCells count="7">
    <mergeCell ref="A3:M3"/>
    <mergeCell ref="K1:M1"/>
    <mergeCell ref="P5:Q5"/>
    <mergeCell ref="K5:M5"/>
    <mergeCell ref="H5:J5"/>
    <mergeCell ref="C1:J1"/>
    <mergeCell ref="D5:G5"/>
  </mergeCells>
  <phoneticPr fontId="9" type="noConversion"/>
  <conditionalFormatting sqref="D8:D47 H8:H47">
    <cfRule type="cellIs" dxfId="19" priority="1" stopIfTrue="1" operator="greaterThanOrEqual">
      <formula>300</formula>
    </cfRule>
  </conditionalFormatting>
  <conditionalFormatting sqref="E8:E47 I8:I47">
    <cfRule type="cellIs" dxfId="18" priority="2" stopIfTrue="1" operator="greaterThanOrEqual">
      <formula>150</formula>
    </cfRule>
  </conditionalFormatting>
  <conditionalFormatting sqref="K8:K47">
    <cfRule type="cellIs" dxfId="17" priority="3" stopIfTrue="1" operator="greaterThanOrEqual">
      <formula>600</formula>
    </cfRule>
  </conditionalFormatting>
  <conditionalFormatting sqref="M8:M47">
    <cfRule type="cellIs" dxfId="16" priority="4" stopIfTrue="1" operator="greaterThanOrEqual">
      <formula>1000</formula>
    </cfRule>
    <cfRule type="cellIs" dxfId="15" priority="5" stopIfTrue="1" operator="greaterThanOrEqual">
      <formula>900</formula>
    </cfRule>
    <cfRule type="cellIs" dxfId="14" priority="6" stopIfTrue="1" operator="greaterThanOrEqual">
      <formula>800</formula>
    </cfRule>
  </conditionalFormatting>
  <conditionalFormatting sqref="F8:F47 J8:J47">
    <cfRule type="cellIs" dxfId="13" priority="7" stopIfTrue="1" operator="greaterThanOrEqual">
      <formula>500</formula>
    </cfRule>
    <cfRule type="cellIs" dxfId="12" priority="8" stopIfTrue="1" operator="greaterThanOrEqual">
      <formula>450</formula>
    </cfRule>
    <cfRule type="cellIs" dxfId="11" priority="9" stopIfTrue="1" operator="greaterThanOrEqual">
      <formula>400</formula>
    </cfRule>
  </conditionalFormatting>
  <conditionalFormatting sqref="L1 L3:L65519">
    <cfRule type="cellIs" dxfId="10" priority="10" stopIfTrue="1" operator="between">
      <formula>300</formula>
      <formula>399</formula>
    </cfRule>
  </conditionalFormatting>
  <printOptions horizontalCentered="1"/>
  <pageMargins left="0.19685039370078741" right="0.19685039370078741" top="0.78740157480314965" bottom="0.78740157480314965" header="0.39370078740157483" footer="0.39370078740157483"/>
  <pageSetup paperSize="9" scale="75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32"/>
  <dimension ref="A1:U61"/>
  <sheetViews>
    <sheetView showZeros="0" zoomScale="70" zoomScaleNormal="70" workbookViewId="0">
      <pane ySplit="7" topLeftCell="A8" activePane="bottomLeft" state="frozen"/>
      <selection pane="bottomLeft"/>
    </sheetView>
  </sheetViews>
  <sheetFormatPr baseColWidth="10" defaultRowHeight="15" x14ac:dyDescent="0.2"/>
  <cols>
    <col min="1" max="1" width="5.7109375" style="114" customWidth="1"/>
    <col min="2" max="2" width="25.7109375" style="8" customWidth="1"/>
    <col min="3" max="3" width="15.5703125" style="388" customWidth="1"/>
    <col min="4" max="7" width="8.7109375" style="68" customWidth="1"/>
    <col min="8" max="13" width="8.7109375" style="10" customWidth="1"/>
    <col min="14" max="14" width="4.7109375" style="10" customWidth="1"/>
    <col min="15" max="15" width="8.7109375" style="10" customWidth="1"/>
    <col min="16" max="16" width="8.7109375" style="372" customWidth="1"/>
    <col min="17" max="17" width="8.7109375" style="10" customWidth="1"/>
    <col min="18" max="18" width="4.85546875" style="8" customWidth="1"/>
    <col min="19" max="19" width="12.28515625" style="265" customWidth="1"/>
    <col min="20" max="16384" width="11.42578125" style="8"/>
  </cols>
  <sheetData>
    <row r="1" spans="1:19" s="4" customFormat="1" ht="30" customHeight="1" x14ac:dyDescent="0.2">
      <c r="A1" s="169"/>
      <c r="B1" s="116"/>
      <c r="C1" s="471" t="str">
        <f>Startplan!A1</f>
        <v>40. Wiener Bankenturnier</v>
      </c>
      <c r="D1" s="471"/>
      <c r="E1" s="471"/>
      <c r="F1" s="471"/>
      <c r="G1" s="471"/>
      <c r="H1" s="471"/>
      <c r="I1" s="471"/>
      <c r="J1" s="471"/>
      <c r="K1" s="462">
        <f>Startplan!F1</f>
        <v>0</v>
      </c>
      <c r="L1" s="462"/>
      <c r="M1" s="462"/>
      <c r="N1" s="17"/>
      <c r="O1" s="44"/>
      <c r="P1" s="50"/>
      <c r="Q1" s="44"/>
      <c r="S1" s="216"/>
    </row>
    <row r="3" spans="1:19" ht="30" customHeight="1" x14ac:dyDescent="0.2">
      <c r="A3" s="475" t="s">
        <v>22</v>
      </c>
      <c r="B3" s="475"/>
      <c r="C3" s="475"/>
      <c r="D3" s="475"/>
      <c r="E3" s="475"/>
      <c r="F3" s="475"/>
      <c r="G3" s="475"/>
      <c r="H3" s="475"/>
      <c r="I3" s="475"/>
      <c r="J3" s="475"/>
      <c r="K3" s="475"/>
      <c r="L3" s="475"/>
      <c r="M3" s="475"/>
      <c r="N3" s="92"/>
    </row>
    <row r="4" spans="1:19" ht="10.5" customHeight="1" thickBot="1" x14ac:dyDescent="0.25">
      <c r="A4" s="170"/>
      <c r="B4" s="14"/>
      <c r="C4" s="281"/>
      <c r="D4" s="119"/>
      <c r="E4" s="119"/>
      <c r="F4" s="119"/>
      <c r="G4" s="119"/>
      <c r="H4" s="12"/>
      <c r="I4" s="12"/>
      <c r="J4" s="12"/>
      <c r="K4" s="12"/>
      <c r="L4" s="12"/>
      <c r="M4" s="12"/>
      <c r="N4" s="12"/>
      <c r="O4" s="373"/>
      <c r="S4" s="215" t="s">
        <v>42</v>
      </c>
    </row>
    <row r="5" spans="1:19" ht="15" customHeight="1" thickTop="1" x14ac:dyDescent="0.2">
      <c r="A5" s="171"/>
      <c r="B5" s="146"/>
      <c r="C5" s="282"/>
      <c r="D5" s="482" t="s">
        <v>16</v>
      </c>
      <c r="E5" s="483"/>
      <c r="F5" s="483"/>
      <c r="G5" s="484"/>
      <c r="H5" s="479" t="s">
        <v>15</v>
      </c>
      <c r="I5" s="480"/>
      <c r="J5" s="481"/>
      <c r="K5" s="476" t="s">
        <v>14</v>
      </c>
      <c r="L5" s="477"/>
      <c r="M5" s="478"/>
      <c r="N5" s="99"/>
      <c r="O5" s="100" t="s">
        <v>36</v>
      </c>
      <c r="P5" s="463" t="s">
        <v>39</v>
      </c>
      <c r="Q5" s="464"/>
      <c r="S5" s="215" t="s">
        <v>43</v>
      </c>
    </row>
    <row r="6" spans="1:19" ht="15" customHeight="1" x14ac:dyDescent="0.2">
      <c r="A6" s="172" t="s">
        <v>17</v>
      </c>
      <c r="B6" s="20" t="s">
        <v>18</v>
      </c>
      <c r="C6" s="283" t="s">
        <v>19</v>
      </c>
      <c r="D6" s="120" t="s">
        <v>20</v>
      </c>
      <c r="E6" s="120" t="s">
        <v>21</v>
      </c>
      <c r="F6" s="120" t="s">
        <v>14</v>
      </c>
      <c r="G6" s="122" t="s">
        <v>26</v>
      </c>
      <c r="H6" s="19" t="s">
        <v>20</v>
      </c>
      <c r="I6" s="20" t="s">
        <v>21</v>
      </c>
      <c r="J6" s="21" t="s">
        <v>14</v>
      </c>
      <c r="K6" s="19" t="s">
        <v>20</v>
      </c>
      <c r="L6" s="20" t="s">
        <v>21</v>
      </c>
      <c r="M6" s="147" t="s">
        <v>14</v>
      </c>
      <c r="N6" s="87"/>
      <c r="O6" s="101" t="s">
        <v>37</v>
      </c>
      <c r="P6" s="90" t="s">
        <v>38</v>
      </c>
      <c r="Q6" s="105" t="s">
        <v>45</v>
      </c>
      <c r="S6" s="215" t="s">
        <v>41</v>
      </c>
    </row>
    <row r="7" spans="1:19" ht="15" hidden="1" customHeight="1" x14ac:dyDescent="0.2">
      <c r="A7" s="172">
        <v>0</v>
      </c>
      <c r="B7" s="20"/>
      <c r="C7" s="283"/>
      <c r="D7" s="120"/>
      <c r="E7" s="120"/>
      <c r="F7" s="121"/>
      <c r="G7" s="122"/>
      <c r="H7" s="19"/>
      <c r="I7" s="20"/>
      <c r="J7" s="21"/>
      <c r="K7" s="19"/>
      <c r="L7" s="20"/>
      <c r="M7" s="147"/>
      <c r="N7" s="87"/>
    </row>
    <row r="8" spans="1:19" ht="15" customHeight="1" x14ac:dyDescent="0.2">
      <c r="A8" s="148">
        <f t="shared" ref="A8:A47" si="0">A7+1</f>
        <v>1</v>
      </c>
      <c r="B8" s="22" t="str">
        <f>IF(Mannschaft!$G27="d",Mannschaft!B27,)</f>
        <v>MAHR Helga</v>
      </c>
      <c r="C8" s="85" t="str">
        <f>IF(Mannschaft!$G27="d",Mannschaft!B24,)</f>
        <v>BAWAG PSK</v>
      </c>
      <c r="D8" s="23">
        <f>IF(Mannschaft!$G27="d",Mannschaft!C27,)</f>
        <v>286</v>
      </c>
      <c r="E8" s="23">
        <f>IF(Mannschaft!$G27="d",Mannschaft!D27,)</f>
        <v>147</v>
      </c>
      <c r="F8" s="23">
        <f>IF(Mannschaft!$G27="d",Mannschaft!E27,)</f>
        <v>433</v>
      </c>
      <c r="G8" s="23"/>
      <c r="H8" s="25"/>
      <c r="I8" s="23">
        <f t="shared" ref="I8:I37" si="1">SUM(J8-H8)</f>
        <v>0</v>
      </c>
      <c r="J8" s="24"/>
      <c r="K8" s="25">
        <f t="shared" ref="K8:K37" si="2">SUM(D8,H8)</f>
        <v>286</v>
      </c>
      <c r="L8" s="23">
        <f t="shared" ref="L8:L37" si="3">SUM(E8,I8)</f>
        <v>147</v>
      </c>
      <c r="M8" s="156">
        <f t="shared" ref="M8:M37" si="4">SUM(F8,J8)</f>
        <v>433</v>
      </c>
      <c r="N8" s="98"/>
      <c r="O8" s="374"/>
      <c r="P8" s="375" t="s">
        <v>96</v>
      </c>
      <c r="Q8" s="374"/>
      <c r="R8" s="114"/>
      <c r="S8" s="23">
        <v>27</v>
      </c>
    </row>
    <row r="9" spans="1:19" s="16" customFormat="1" x14ac:dyDescent="0.2">
      <c r="A9" s="148">
        <f t="shared" si="0"/>
        <v>2</v>
      </c>
      <c r="B9" s="22" t="str">
        <f>IF(MIX!$H7="d",MIX!C7,)</f>
        <v>KOCH Gabriele</v>
      </c>
      <c r="C9" s="85" t="str">
        <f>IF(MIX!$H7="d",MIX!D7,)</f>
        <v>BA</v>
      </c>
      <c r="D9" s="23">
        <f>IF(MIX!$H7="d",MIX!E7,)</f>
        <v>306</v>
      </c>
      <c r="E9" s="23">
        <f>IF(MIX!$H7="d",MIX!F7,)</f>
        <v>113</v>
      </c>
      <c r="F9" s="23">
        <f>IF(MIX!$H7="d",MIX!G7,)</f>
        <v>419</v>
      </c>
      <c r="G9" s="23"/>
      <c r="H9" s="25"/>
      <c r="I9" s="23">
        <f t="shared" si="1"/>
        <v>0</v>
      </c>
      <c r="J9" s="24"/>
      <c r="K9" s="25">
        <f t="shared" si="2"/>
        <v>306</v>
      </c>
      <c r="L9" s="23">
        <f t="shared" si="3"/>
        <v>113</v>
      </c>
      <c r="M9" s="156">
        <f t="shared" si="4"/>
        <v>419</v>
      </c>
      <c r="N9" s="98"/>
      <c r="O9" s="23"/>
      <c r="P9" s="376" t="s">
        <v>96</v>
      </c>
      <c r="Q9" s="376"/>
      <c r="R9" s="127"/>
      <c r="S9" s="23">
        <v>7.0000000000000007E-2</v>
      </c>
    </row>
    <row r="10" spans="1:19" s="16" customFormat="1" x14ac:dyDescent="0.2">
      <c r="A10" s="148">
        <f t="shared" si="0"/>
        <v>3</v>
      </c>
      <c r="B10" s="22" t="str">
        <f>IF(MIX!$H11="d",MIX!C11,)</f>
        <v>SIMULAK Silvia</v>
      </c>
      <c r="C10" s="85" t="str">
        <f>IF(MIX!$H11="d",MIX!D11,)</f>
        <v>BAWAG PSK</v>
      </c>
      <c r="D10" s="23">
        <f>IF(MIX!$H11="d",MIX!E11,)</f>
        <v>275</v>
      </c>
      <c r="E10" s="23">
        <f>IF(MIX!$H11="d",MIX!F11,)</f>
        <v>130</v>
      </c>
      <c r="F10" s="23">
        <f>IF(MIX!$H11="d",MIX!G11,)</f>
        <v>405</v>
      </c>
      <c r="G10" s="23"/>
      <c r="H10" s="25"/>
      <c r="I10" s="23">
        <f t="shared" si="1"/>
        <v>0</v>
      </c>
      <c r="J10" s="24"/>
      <c r="K10" s="25">
        <f t="shared" si="2"/>
        <v>275</v>
      </c>
      <c r="L10" s="23">
        <f t="shared" si="3"/>
        <v>130</v>
      </c>
      <c r="M10" s="156">
        <f t="shared" si="4"/>
        <v>405</v>
      </c>
      <c r="N10" s="98"/>
      <c r="O10" s="23"/>
      <c r="P10" s="376" t="s">
        <v>96</v>
      </c>
      <c r="Q10" s="376"/>
      <c r="R10" s="127"/>
      <c r="S10" s="23">
        <v>0.11</v>
      </c>
    </row>
    <row r="11" spans="1:19" s="16" customFormat="1" x14ac:dyDescent="0.2">
      <c r="A11" s="148">
        <f t="shared" si="0"/>
        <v>4</v>
      </c>
      <c r="B11" s="22" t="str">
        <f>IF(MIX!$H15="d",MIX!C15,)</f>
        <v>KLOIBER Doris</v>
      </c>
      <c r="C11" s="85" t="str">
        <f>IF(MIX!$H15="d",MIX!D15,)</f>
        <v>OeNB</v>
      </c>
      <c r="D11" s="23">
        <f>IF(MIX!$H15="d",MIX!E15,)</f>
        <v>299</v>
      </c>
      <c r="E11" s="23">
        <f>IF(MIX!$H15="d",MIX!F15,)</f>
        <v>90</v>
      </c>
      <c r="F11" s="23">
        <f>IF(MIX!$H15="d",MIX!G15,)</f>
        <v>389</v>
      </c>
      <c r="G11" s="23"/>
      <c r="H11" s="25"/>
      <c r="I11" s="23">
        <f t="shared" si="1"/>
        <v>0</v>
      </c>
      <c r="J11" s="24"/>
      <c r="K11" s="25">
        <f t="shared" si="2"/>
        <v>299</v>
      </c>
      <c r="L11" s="23">
        <f t="shared" si="3"/>
        <v>90</v>
      </c>
      <c r="M11" s="156">
        <f t="shared" si="4"/>
        <v>389</v>
      </c>
      <c r="N11" s="98"/>
      <c r="O11" s="23"/>
      <c r="P11" s="376" t="s">
        <v>96</v>
      </c>
      <c r="Q11" s="376"/>
      <c r="R11" s="127"/>
      <c r="S11" s="23">
        <v>0.15</v>
      </c>
    </row>
    <row r="12" spans="1:19" s="16" customFormat="1" x14ac:dyDescent="0.2">
      <c r="A12" s="148">
        <f t="shared" si="0"/>
        <v>5</v>
      </c>
      <c r="B12" s="22" t="str">
        <f>IF(MIX!$H23="d",MIX!C23,)</f>
        <v>KEFEDER Inge</v>
      </c>
      <c r="C12" s="85" t="str">
        <f>IF(MIX!$H23="d",MIX!D23,)</f>
        <v>OeNB</v>
      </c>
      <c r="D12" s="23">
        <f>IF(MIX!$H23="d",MIX!E23,)</f>
        <v>278</v>
      </c>
      <c r="E12" s="23">
        <f>IF(MIX!$H23="d",MIX!F23,)</f>
        <v>105</v>
      </c>
      <c r="F12" s="23">
        <f>IF(MIX!$H23="d",MIX!G23,)</f>
        <v>383</v>
      </c>
      <c r="G12" s="23"/>
      <c r="H12" s="25"/>
      <c r="I12" s="23">
        <f t="shared" si="1"/>
        <v>0</v>
      </c>
      <c r="J12" s="24"/>
      <c r="K12" s="25">
        <f t="shared" si="2"/>
        <v>278</v>
      </c>
      <c r="L12" s="23">
        <f t="shared" si="3"/>
        <v>105</v>
      </c>
      <c r="M12" s="156">
        <f t="shared" si="4"/>
        <v>383</v>
      </c>
      <c r="N12" s="98"/>
      <c r="O12" s="23"/>
      <c r="P12" s="377"/>
      <c r="Q12" s="377"/>
      <c r="R12" s="127"/>
      <c r="S12" s="23">
        <v>0.23</v>
      </c>
    </row>
    <row r="13" spans="1:19" x14ac:dyDescent="0.2">
      <c r="A13" s="148">
        <f t="shared" si="0"/>
        <v>6</v>
      </c>
      <c r="B13" s="22" t="str">
        <f>IF(Mannschaft!$G26="d",Mannschaft!B26,)</f>
        <v>MAHR Silvia</v>
      </c>
      <c r="C13" s="85" t="str">
        <f>IF(Mannschaft!$G26="d",Mannschaft!B24,)</f>
        <v>BAWAG PSK</v>
      </c>
      <c r="D13" s="23">
        <f>IF(Mannschaft!$G26="d",Mannschaft!C26,)</f>
        <v>269</v>
      </c>
      <c r="E13" s="23">
        <f>IF(Mannschaft!$G26="d",Mannschaft!D26,)</f>
        <v>105</v>
      </c>
      <c r="F13" s="23">
        <f>IF(Mannschaft!$G26="d",Mannschaft!E26,)</f>
        <v>374</v>
      </c>
      <c r="G13" s="23"/>
      <c r="H13" s="25"/>
      <c r="I13" s="23">
        <f t="shared" si="1"/>
        <v>0</v>
      </c>
      <c r="J13" s="24"/>
      <c r="K13" s="25">
        <f t="shared" si="2"/>
        <v>269</v>
      </c>
      <c r="L13" s="23">
        <f t="shared" si="3"/>
        <v>105</v>
      </c>
      <c r="M13" s="156">
        <f t="shared" si="4"/>
        <v>374</v>
      </c>
      <c r="N13" s="98"/>
      <c r="O13" s="378"/>
      <c r="P13" s="23"/>
      <c r="Q13" s="379" t="s">
        <v>97</v>
      </c>
      <c r="R13" s="380"/>
      <c r="S13" s="23">
        <v>26</v>
      </c>
    </row>
    <row r="14" spans="1:19" s="16" customFormat="1" x14ac:dyDescent="0.2">
      <c r="A14" s="148">
        <f t="shared" si="0"/>
        <v>7</v>
      </c>
      <c r="B14" s="61" t="str">
        <f>IF(MIX!$H19="d",MIX!C19,)</f>
        <v>ROTT Daniela</v>
      </c>
      <c r="C14" s="163" t="str">
        <f>IF(MIX!$H19="d",MIX!D19,)</f>
        <v>OeNB</v>
      </c>
      <c r="D14" s="62">
        <f>IF(MIX!$H19="d",MIX!E19,)</f>
        <v>253</v>
      </c>
      <c r="E14" s="62">
        <f>IF(MIX!$H19="d",MIX!F19,)</f>
        <v>109</v>
      </c>
      <c r="F14" s="62">
        <f>IF(MIX!$H19="d",MIX!G19,)</f>
        <v>362</v>
      </c>
      <c r="G14" s="23"/>
      <c r="H14" s="60"/>
      <c r="I14" s="62">
        <f t="shared" si="1"/>
        <v>0</v>
      </c>
      <c r="J14" s="63"/>
      <c r="K14" s="60">
        <f t="shared" si="2"/>
        <v>253</v>
      </c>
      <c r="L14" s="62">
        <f t="shared" si="3"/>
        <v>109</v>
      </c>
      <c r="M14" s="173">
        <f t="shared" si="4"/>
        <v>362</v>
      </c>
      <c r="N14" s="98"/>
      <c r="O14" s="23"/>
      <c r="P14" s="376" t="s">
        <v>96</v>
      </c>
      <c r="Q14" s="376"/>
      <c r="R14" s="127"/>
      <c r="S14" s="23">
        <v>0.19</v>
      </c>
    </row>
    <row r="15" spans="1:19" s="16" customFormat="1" ht="15.75" thickBot="1" x14ac:dyDescent="0.25">
      <c r="A15" s="148">
        <f t="shared" si="0"/>
        <v>8</v>
      </c>
      <c r="B15" s="157" t="str">
        <f>IF(MIX!$H27="d",MIX!C27,)</f>
        <v>THÜRINGER Carol</v>
      </c>
      <c r="C15" s="158" t="str">
        <f>IF(MIX!$H27="d",MIX!D27,)</f>
        <v>OeNB</v>
      </c>
      <c r="D15" s="159">
        <f>IF(MIX!$H27="d",MIX!E27,)</f>
        <v>257</v>
      </c>
      <c r="E15" s="159">
        <f>IF(MIX!$H27="d",MIX!F27,)</f>
        <v>87</v>
      </c>
      <c r="F15" s="159">
        <f>IF(MIX!$H27="d",MIX!G27,)</f>
        <v>344</v>
      </c>
      <c r="G15" s="159"/>
      <c r="H15" s="160"/>
      <c r="I15" s="159">
        <f t="shared" si="1"/>
        <v>0</v>
      </c>
      <c r="J15" s="161"/>
      <c r="K15" s="160">
        <f t="shared" si="2"/>
        <v>257</v>
      </c>
      <c r="L15" s="159">
        <f t="shared" si="3"/>
        <v>87</v>
      </c>
      <c r="M15" s="162">
        <f t="shared" si="4"/>
        <v>344</v>
      </c>
      <c r="N15" s="98"/>
      <c r="O15" s="23"/>
      <c r="P15" s="376" t="s">
        <v>96</v>
      </c>
      <c r="Q15" s="376"/>
      <c r="R15" s="127"/>
      <c r="S15" s="23">
        <v>0.27</v>
      </c>
    </row>
    <row r="16" spans="1:19" s="16" customFormat="1" ht="15.75" thickTop="1" x14ac:dyDescent="0.2">
      <c r="A16" s="148">
        <f t="shared" si="0"/>
        <v>9</v>
      </c>
      <c r="B16" s="61" t="str">
        <f>IF(MIX!$H31="d",MIX!C31,)</f>
        <v>KÖNIG Brigitte</v>
      </c>
      <c r="C16" s="163" t="str">
        <f>IF(MIX!$H31="d",MIX!D31,)</f>
        <v>BAWAG PSK</v>
      </c>
      <c r="D16" s="62">
        <f>IF(MIX!$H31="d",MIX!E31,)</f>
        <v>244</v>
      </c>
      <c r="E16" s="62">
        <f>IF(MIX!$H31="d",MIX!F31,)</f>
        <v>78</v>
      </c>
      <c r="F16" s="62">
        <f>IF(MIX!$H31="d",MIX!G31,)</f>
        <v>322</v>
      </c>
      <c r="G16" s="62"/>
      <c r="H16" s="60"/>
      <c r="I16" s="62">
        <f t="shared" si="1"/>
        <v>0</v>
      </c>
      <c r="J16" s="63"/>
      <c r="K16" s="60">
        <f t="shared" si="2"/>
        <v>244</v>
      </c>
      <c r="L16" s="62">
        <f t="shared" si="3"/>
        <v>78</v>
      </c>
      <c r="M16" s="63">
        <f t="shared" si="4"/>
        <v>322</v>
      </c>
      <c r="N16" s="98"/>
      <c r="O16" s="23"/>
      <c r="P16" s="376"/>
      <c r="Q16" s="376"/>
      <c r="R16" s="381"/>
      <c r="S16" s="23">
        <v>0.31</v>
      </c>
    </row>
    <row r="17" spans="1:21" ht="15" customHeight="1" x14ac:dyDescent="0.2">
      <c r="A17" s="148">
        <f t="shared" si="0"/>
        <v>10</v>
      </c>
      <c r="B17" s="22">
        <f>IF(Mannschaft!$G17="d",Mannschaft!B17,)</f>
        <v>0</v>
      </c>
      <c r="C17" s="85">
        <f>IF(Mannschaft!$G17="d",Mannschaft!B14,)</f>
        <v>0</v>
      </c>
      <c r="D17" s="23">
        <f>IF(Mannschaft!$G17="d",Mannschaft!C17,)</f>
        <v>0</v>
      </c>
      <c r="E17" s="23">
        <f>IF(Mannschaft!$G17="d",Mannschaft!D17,)</f>
        <v>0</v>
      </c>
      <c r="F17" s="23">
        <f>IF(Mannschaft!$G17="d",Mannschaft!E17,)</f>
        <v>0</v>
      </c>
      <c r="G17" s="23"/>
      <c r="H17" s="25"/>
      <c r="I17" s="23">
        <f t="shared" si="1"/>
        <v>0</v>
      </c>
      <c r="J17" s="24"/>
      <c r="K17" s="25">
        <f t="shared" si="2"/>
        <v>0</v>
      </c>
      <c r="L17" s="23">
        <f t="shared" si="3"/>
        <v>0</v>
      </c>
      <c r="M17" s="24">
        <f t="shared" si="4"/>
        <v>0</v>
      </c>
      <c r="N17" s="98"/>
      <c r="O17" s="374"/>
      <c r="P17" s="375"/>
      <c r="Q17" s="374"/>
      <c r="R17" s="114"/>
      <c r="S17" s="23">
        <v>17</v>
      </c>
    </row>
    <row r="18" spans="1:21" ht="15" customHeight="1" x14ac:dyDescent="0.2">
      <c r="A18" s="148">
        <f t="shared" si="0"/>
        <v>11</v>
      </c>
      <c r="B18" s="22">
        <f>IF(Mannschaft!$G16="d",Mannschaft!B16,)</f>
        <v>0</v>
      </c>
      <c r="C18" s="85">
        <f>IF(Mannschaft!$G16="d",Mannschaft!B14,)</f>
        <v>0</v>
      </c>
      <c r="D18" s="23">
        <f>IF(Mannschaft!$G16="d",Mannschaft!C16,)</f>
        <v>0</v>
      </c>
      <c r="E18" s="23">
        <f>IF(Mannschaft!$G16="d",Mannschaft!D16,)</f>
        <v>0</v>
      </c>
      <c r="F18" s="23">
        <f>IF(Mannschaft!$G16="d",Mannschaft!E16,)</f>
        <v>0</v>
      </c>
      <c r="G18" s="23"/>
      <c r="H18" s="25"/>
      <c r="I18" s="23">
        <f t="shared" si="1"/>
        <v>0</v>
      </c>
      <c r="J18" s="24"/>
      <c r="K18" s="25">
        <f t="shared" si="2"/>
        <v>0</v>
      </c>
      <c r="L18" s="23">
        <f t="shared" si="3"/>
        <v>0</v>
      </c>
      <c r="M18" s="24">
        <f t="shared" si="4"/>
        <v>0</v>
      </c>
      <c r="N18" s="98"/>
      <c r="O18" s="378"/>
      <c r="P18" s="23"/>
      <c r="Q18" s="374"/>
      <c r="R18" s="114"/>
      <c r="S18" s="23">
        <v>16</v>
      </c>
    </row>
    <row r="19" spans="1:21" s="16" customFormat="1" x14ac:dyDescent="0.2">
      <c r="A19" s="148">
        <f t="shared" si="0"/>
        <v>12</v>
      </c>
      <c r="B19" s="22">
        <f>IF(MIX!$H6="d",MIX!C6,)</f>
        <v>0</v>
      </c>
      <c r="C19" s="85">
        <f>IF(MIX!$H6="d",MIX!D6,)</f>
        <v>0</v>
      </c>
      <c r="D19" s="23">
        <f>IF(MIX!$H6="d",MIX!E6,)</f>
        <v>0</v>
      </c>
      <c r="E19" s="23">
        <f>IF(MIX!$H6="d",MIX!F6,)</f>
        <v>0</v>
      </c>
      <c r="F19" s="23">
        <f>IF(MIX!$H6="d",MIX!G6,)</f>
        <v>0</v>
      </c>
      <c r="G19" s="23"/>
      <c r="H19" s="25"/>
      <c r="I19" s="23">
        <f t="shared" si="1"/>
        <v>0</v>
      </c>
      <c r="J19" s="24"/>
      <c r="K19" s="25">
        <f t="shared" si="2"/>
        <v>0</v>
      </c>
      <c r="L19" s="23">
        <f t="shared" si="3"/>
        <v>0</v>
      </c>
      <c r="M19" s="24">
        <f t="shared" si="4"/>
        <v>0</v>
      </c>
      <c r="N19" s="98"/>
      <c r="O19" s="23"/>
      <c r="P19" s="376"/>
      <c r="Q19" s="376"/>
      <c r="R19" s="381"/>
      <c r="S19" s="23">
        <v>0.06</v>
      </c>
    </row>
    <row r="20" spans="1:21" s="16" customFormat="1" x14ac:dyDescent="0.2">
      <c r="A20" s="148">
        <f t="shared" si="0"/>
        <v>13</v>
      </c>
      <c r="B20" s="22">
        <f>IF(MIX!$H10="d",MIX!C10,)</f>
        <v>0</v>
      </c>
      <c r="C20" s="85">
        <f>IF(MIX!$H10="d",MIX!D10,)</f>
        <v>0</v>
      </c>
      <c r="D20" s="23">
        <f>IF(MIX!$H10="d",MIX!E10,)</f>
        <v>0</v>
      </c>
      <c r="E20" s="23">
        <f>IF(MIX!$H10="d",MIX!F10,)</f>
        <v>0</v>
      </c>
      <c r="F20" s="23">
        <f>IF(MIX!$H10="d",MIX!G10,)</f>
        <v>0</v>
      </c>
      <c r="G20" s="23"/>
      <c r="H20" s="25"/>
      <c r="I20" s="23">
        <f t="shared" si="1"/>
        <v>0</v>
      </c>
      <c r="J20" s="24"/>
      <c r="K20" s="25">
        <f t="shared" si="2"/>
        <v>0</v>
      </c>
      <c r="L20" s="23">
        <f t="shared" si="3"/>
        <v>0</v>
      </c>
      <c r="M20" s="24">
        <f t="shared" si="4"/>
        <v>0</v>
      </c>
      <c r="N20" s="98"/>
      <c r="O20" s="23"/>
      <c r="P20" s="376"/>
      <c r="Q20" s="376"/>
      <c r="R20" s="381"/>
      <c r="S20" s="23">
        <v>0.1</v>
      </c>
    </row>
    <row r="21" spans="1:21" s="16" customFormat="1" x14ac:dyDescent="0.2">
      <c r="A21" s="148">
        <f t="shared" si="0"/>
        <v>14</v>
      </c>
      <c r="B21" s="22">
        <f>IF(MIX!$H14="d",MIX!C14,)</f>
        <v>0</v>
      </c>
      <c r="C21" s="85">
        <f>IF(MIX!$H14="d",MIX!D14,)</f>
        <v>0</v>
      </c>
      <c r="D21" s="23">
        <f>IF(MIX!$H14="d",MIX!E14,)</f>
        <v>0</v>
      </c>
      <c r="E21" s="23">
        <f>IF(MIX!$H14="d",MIX!F14,)</f>
        <v>0</v>
      </c>
      <c r="F21" s="23">
        <f>IF(MIX!$H14="d",MIX!G14,)</f>
        <v>0</v>
      </c>
      <c r="G21" s="23"/>
      <c r="H21" s="25"/>
      <c r="I21" s="23">
        <f t="shared" si="1"/>
        <v>0</v>
      </c>
      <c r="J21" s="24"/>
      <c r="K21" s="25">
        <f t="shared" si="2"/>
        <v>0</v>
      </c>
      <c r="L21" s="23">
        <f t="shared" si="3"/>
        <v>0</v>
      </c>
      <c r="M21" s="24">
        <f t="shared" si="4"/>
        <v>0</v>
      </c>
      <c r="N21" s="98"/>
      <c r="O21" s="23"/>
      <c r="P21" s="376"/>
      <c r="Q21" s="376"/>
      <c r="R21" s="381"/>
      <c r="S21" s="23">
        <v>0.14000000000000001</v>
      </c>
    </row>
    <row r="22" spans="1:21" s="16" customFormat="1" x14ac:dyDescent="0.2">
      <c r="A22" s="148">
        <f t="shared" si="0"/>
        <v>15</v>
      </c>
      <c r="B22" s="22">
        <f>IF(MIX!$H18="d",MIX!C18,)</f>
        <v>0</v>
      </c>
      <c r="C22" s="85">
        <f>IF(MIX!$H18="d",MIX!D18,)</f>
        <v>0</v>
      </c>
      <c r="D22" s="23">
        <f>IF(MIX!$H18="d",MIX!E18,)</f>
        <v>0</v>
      </c>
      <c r="E22" s="23">
        <f>IF(MIX!$H18="d",MIX!F18,)</f>
        <v>0</v>
      </c>
      <c r="F22" s="23">
        <f>IF(MIX!$H18="d",MIX!G18,)</f>
        <v>0</v>
      </c>
      <c r="G22" s="23"/>
      <c r="H22" s="25"/>
      <c r="I22" s="23">
        <f t="shared" si="1"/>
        <v>0</v>
      </c>
      <c r="J22" s="24"/>
      <c r="K22" s="25">
        <f t="shared" si="2"/>
        <v>0</v>
      </c>
      <c r="L22" s="23">
        <f t="shared" si="3"/>
        <v>0</v>
      </c>
      <c r="M22" s="24">
        <f t="shared" si="4"/>
        <v>0</v>
      </c>
      <c r="N22" s="98"/>
      <c r="O22" s="23"/>
      <c r="P22" s="376"/>
      <c r="Q22" s="376"/>
      <c r="R22" s="381"/>
      <c r="S22" s="23">
        <v>0.18</v>
      </c>
    </row>
    <row r="23" spans="1:21" s="16" customFormat="1" x14ac:dyDescent="0.2">
      <c r="A23" s="148">
        <f t="shared" si="0"/>
        <v>16</v>
      </c>
      <c r="B23" s="22">
        <f>IF(MIX!$H22="d",MIX!C22,)</f>
        <v>0</v>
      </c>
      <c r="C23" s="85">
        <f>IF(MIX!$H22="d",MIX!D22,)</f>
        <v>0</v>
      </c>
      <c r="D23" s="23">
        <f>IF(MIX!$H22="d",MIX!E22,)</f>
        <v>0</v>
      </c>
      <c r="E23" s="23">
        <f>IF(MIX!$H22="d",MIX!F22,)</f>
        <v>0</v>
      </c>
      <c r="F23" s="23">
        <f>IF(MIX!$H22="d",MIX!G22,)</f>
        <v>0</v>
      </c>
      <c r="G23" s="123"/>
      <c r="H23" s="25"/>
      <c r="I23" s="23">
        <f t="shared" si="1"/>
        <v>0</v>
      </c>
      <c r="J23" s="24"/>
      <c r="K23" s="25">
        <f t="shared" si="2"/>
        <v>0</v>
      </c>
      <c r="L23" s="23">
        <f t="shared" si="3"/>
        <v>0</v>
      </c>
      <c r="M23" s="24">
        <f t="shared" si="4"/>
        <v>0</v>
      </c>
      <c r="N23" s="98"/>
      <c r="O23" s="23"/>
      <c r="P23" s="376"/>
      <c r="Q23" s="376"/>
      <c r="R23" s="381"/>
      <c r="S23" s="23">
        <v>0.22</v>
      </c>
    </row>
    <row r="24" spans="1:21" s="16" customFormat="1" x14ac:dyDescent="0.2">
      <c r="A24" s="148">
        <f t="shared" si="0"/>
        <v>17</v>
      </c>
      <c r="B24" s="22">
        <f>IF(MIX!$H26="d",MIX!C26,)</f>
        <v>0</v>
      </c>
      <c r="C24" s="85">
        <f>IF(MIX!$H26="d",MIX!D26,)</f>
        <v>0</v>
      </c>
      <c r="D24" s="23">
        <f>IF(MIX!$H26="d",MIX!E26,)</f>
        <v>0</v>
      </c>
      <c r="E24" s="23">
        <f>IF(MIX!$H26="d",MIX!F26,)</f>
        <v>0</v>
      </c>
      <c r="F24" s="23">
        <f>IF(MIX!$H26="d",MIX!G26,)</f>
        <v>0</v>
      </c>
      <c r="G24" s="123"/>
      <c r="H24" s="25"/>
      <c r="I24" s="23">
        <f t="shared" si="1"/>
        <v>0</v>
      </c>
      <c r="J24" s="24"/>
      <c r="K24" s="25">
        <f t="shared" si="2"/>
        <v>0</v>
      </c>
      <c r="L24" s="23">
        <f t="shared" si="3"/>
        <v>0</v>
      </c>
      <c r="M24" s="24">
        <f t="shared" si="4"/>
        <v>0</v>
      </c>
      <c r="N24" s="98"/>
      <c r="O24" s="23"/>
      <c r="P24" s="376"/>
      <c r="Q24" s="376"/>
      <c r="R24" s="381"/>
      <c r="S24" s="23">
        <v>0.26</v>
      </c>
    </row>
    <row r="25" spans="1:21" s="16" customFormat="1" x14ac:dyDescent="0.2">
      <c r="A25" s="148">
        <f t="shared" si="0"/>
        <v>18</v>
      </c>
      <c r="B25" s="22">
        <f>IF(MIX!$H30="d",MIX!C30,)</f>
        <v>0</v>
      </c>
      <c r="C25" s="85">
        <f>IF(MIX!$H30="d",MIX!D30,)</f>
        <v>0</v>
      </c>
      <c r="D25" s="23">
        <f>IF(MIX!$H30="d",MIX!E30,)</f>
        <v>0</v>
      </c>
      <c r="E25" s="23">
        <f>IF(MIX!$H30="d",MIX!F30,)</f>
        <v>0</v>
      </c>
      <c r="F25" s="23">
        <f>IF(MIX!$H30="d",MIX!G30,)</f>
        <v>0</v>
      </c>
      <c r="G25" s="123"/>
      <c r="H25" s="25"/>
      <c r="I25" s="23">
        <f t="shared" si="1"/>
        <v>0</v>
      </c>
      <c r="J25" s="24"/>
      <c r="K25" s="25">
        <f t="shared" si="2"/>
        <v>0</v>
      </c>
      <c r="L25" s="23">
        <f t="shared" si="3"/>
        <v>0</v>
      </c>
      <c r="M25" s="24">
        <f t="shared" si="4"/>
        <v>0</v>
      </c>
      <c r="N25" s="98"/>
      <c r="O25" s="23"/>
      <c r="P25" s="376"/>
      <c r="Q25" s="376"/>
      <c r="R25" s="381"/>
      <c r="S25" s="23">
        <v>0.3</v>
      </c>
    </row>
    <row r="26" spans="1:21" s="16" customFormat="1" x14ac:dyDescent="0.2">
      <c r="A26" s="148">
        <f t="shared" si="0"/>
        <v>19</v>
      </c>
      <c r="B26" s="22">
        <f>IF(MIX!$H34="d",MIX!C34,)</f>
        <v>0</v>
      </c>
      <c r="C26" s="85">
        <f>IF(MIX!$H34="d",MIX!D34,)</f>
        <v>0</v>
      </c>
      <c r="D26" s="23">
        <f>IF(MIX!$H34="d",MIX!E34,)</f>
        <v>0</v>
      </c>
      <c r="E26" s="23">
        <f>IF(MIX!$H34="d",MIX!F34,)</f>
        <v>0</v>
      </c>
      <c r="F26" s="23">
        <f>IF(MIX!$H34="d",MIX!G34,)</f>
        <v>0</v>
      </c>
      <c r="G26" s="123"/>
      <c r="H26" s="25"/>
      <c r="I26" s="23">
        <f t="shared" si="1"/>
        <v>0</v>
      </c>
      <c r="J26" s="24"/>
      <c r="K26" s="25">
        <f t="shared" si="2"/>
        <v>0</v>
      </c>
      <c r="L26" s="23">
        <f t="shared" si="3"/>
        <v>0</v>
      </c>
      <c r="M26" s="24">
        <f t="shared" si="4"/>
        <v>0</v>
      </c>
      <c r="N26" s="98"/>
      <c r="O26" s="23"/>
      <c r="P26" s="23"/>
      <c r="Q26" s="23"/>
      <c r="R26" s="381"/>
      <c r="S26" s="23">
        <v>0.34</v>
      </c>
    </row>
    <row r="27" spans="1:21" s="16" customFormat="1" x14ac:dyDescent="0.2">
      <c r="A27" s="148">
        <f t="shared" si="0"/>
        <v>20</v>
      </c>
      <c r="B27" s="22">
        <f>IF(MIX!$H35="d",MIX!C35,)</f>
        <v>0</v>
      </c>
      <c r="C27" s="85" t="str">
        <f>IF(MIX!$H35="d",MIX!D35,)</f>
        <v>MIX 7</v>
      </c>
      <c r="D27" s="23">
        <f>IF(MIX!$H35="d",MIX!E35,)</f>
        <v>0</v>
      </c>
      <c r="E27" s="23">
        <f>IF(MIX!$H35="d",MIX!F35,)</f>
        <v>0</v>
      </c>
      <c r="F27" s="23">
        <f>IF(MIX!$H35="d",MIX!G35,)</f>
        <v>0</v>
      </c>
      <c r="G27" s="123"/>
      <c r="H27" s="25"/>
      <c r="I27" s="23">
        <f t="shared" si="1"/>
        <v>0</v>
      </c>
      <c r="J27" s="24"/>
      <c r="K27" s="25">
        <f t="shared" si="2"/>
        <v>0</v>
      </c>
      <c r="L27" s="23">
        <f t="shared" si="3"/>
        <v>0</v>
      </c>
      <c r="M27" s="24">
        <f t="shared" si="4"/>
        <v>0</v>
      </c>
      <c r="N27" s="98"/>
      <c r="O27" s="23"/>
      <c r="P27" s="382"/>
      <c r="Q27" s="383"/>
      <c r="R27" s="127"/>
      <c r="S27" s="23">
        <v>0.35</v>
      </c>
    </row>
    <row r="28" spans="1:21" ht="15" customHeight="1" x14ac:dyDescent="0.2">
      <c r="A28" s="148">
        <f t="shared" si="0"/>
        <v>21</v>
      </c>
      <c r="B28" s="22">
        <f>IF(Mannschaft!$G6="d",Mannschaft!B6,)</f>
        <v>0</v>
      </c>
      <c r="C28" s="85">
        <f>IF(Mannschaft!$G6="d",Mannschaft!B4,)</f>
        <v>0</v>
      </c>
      <c r="D28" s="23">
        <f>IF(Mannschaft!$G6="d",Mannschaft!C6,)</f>
        <v>0</v>
      </c>
      <c r="E28" s="23">
        <f>IF(Mannschaft!$G6="d",Mannschaft!D6,)</f>
        <v>0</v>
      </c>
      <c r="F28" s="23">
        <f>IF(Mannschaft!$G6="d",Mannschaft!E6,)</f>
        <v>0</v>
      </c>
      <c r="G28" s="123"/>
      <c r="H28" s="25"/>
      <c r="I28" s="23">
        <f t="shared" si="1"/>
        <v>0</v>
      </c>
      <c r="J28" s="24"/>
      <c r="K28" s="25">
        <f t="shared" si="2"/>
        <v>0</v>
      </c>
      <c r="L28" s="23">
        <f t="shared" si="3"/>
        <v>0</v>
      </c>
      <c r="M28" s="24">
        <f t="shared" si="4"/>
        <v>0</v>
      </c>
      <c r="N28" s="98"/>
      <c r="O28" s="374"/>
      <c r="P28" s="375"/>
      <c r="Q28" s="374"/>
      <c r="R28" s="114"/>
      <c r="S28" s="23">
        <v>6</v>
      </c>
      <c r="U28" s="98"/>
    </row>
    <row r="29" spans="1:21" s="16" customFormat="1" x14ac:dyDescent="0.2">
      <c r="A29" s="148">
        <f t="shared" si="0"/>
        <v>22</v>
      </c>
      <c r="B29" s="22">
        <f>IF(Mannschaft!$G7="d",Mannschaft!B7,)</f>
        <v>0</v>
      </c>
      <c r="C29" s="85">
        <f>IF(Mannschaft!$G7="d",Mannschaft!B4,)</f>
        <v>0</v>
      </c>
      <c r="D29" s="23">
        <f>IF(Mannschaft!$G7="d",Mannschaft!C7,)</f>
        <v>0</v>
      </c>
      <c r="E29" s="23">
        <f>IF(Mannschaft!$G7="d",Mannschaft!D7,)</f>
        <v>0</v>
      </c>
      <c r="F29" s="23">
        <f>IF(Mannschaft!$G7="d",Mannschaft!E7,)</f>
        <v>0</v>
      </c>
      <c r="G29" s="123"/>
      <c r="H29" s="25"/>
      <c r="I29" s="23">
        <f t="shared" si="1"/>
        <v>0</v>
      </c>
      <c r="J29" s="24"/>
      <c r="K29" s="25">
        <f t="shared" si="2"/>
        <v>0</v>
      </c>
      <c r="L29" s="23">
        <f t="shared" si="3"/>
        <v>0</v>
      </c>
      <c r="M29" s="24">
        <f t="shared" si="4"/>
        <v>0</v>
      </c>
      <c r="N29" s="98"/>
      <c r="O29" s="383"/>
      <c r="P29" s="382"/>
      <c r="Q29" s="383"/>
      <c r="R29" s="127"/>
      <c r="S29" s="23">
        <v>7</v>
      </c>
      <c r="U29" s="98"/>
    </row>
    <row r="30" spans="1:21" x14ac:dyDescent="0.2">
      <c r="A30" s="148">
        <f t="shared" si="0"/>
        <v>23</v>
      </c>
      <c r="B30" s="22">
        <f>IF(Mannschaft!$G8="d",Mannschaft!B8,)</f>
        <v>0</v>
      </c>
      <c r="C30" s="85">
        <f>IF(Mannschaft!$G8="d",Mannschaft!B4,)</f>
        <v>0</v>
      </c>
      <c r="D30" s="23">
        <f>IF(Mannschaft!$G8="d",Mannschaft!C8,)</f>
        <v>0</v>
      </c>
      <c r="E30" s="23">
        <f>IF(Mannschaft!$G8="d",Mannschaft!D8,)</f>
        <v>0</v>
      </c>
      <c r="F30" s="23">
        <f>IF(Mannschaft!$G8="d",Mannschaft!E8,)</f>
        <v>0</v>
      </c>
      <c r="G30" s="123"/>
      <c r="H30" s="25"/>
      <c r="I30" s="23">
        <f t="shared" si="1"/>
        <v>0</v>
      </c>
      <c r="J30" s="24"/>
      <c r="K30" s="25">
        <f t="shared" si="2"/>
        <v>0</v>
      </c>
      <c r="L30" s="23">
        <f t="shared" si="3"/>
        <v>0</v>
      </c>
      <c r="M30" s="24">
        <f t="shared" si="4"/>
        <v>0</v>
      </c>
      <c r="N30" s="98"/>
      <c r="O30" s="23"/>
      <c r="P30" s="23"/>
      <c r="Q30" s="378"/>
      <c r="R30" s="380"/>
      <c r="S30" s="23">
        <v>8</v>
      </c>
      <c r="U30" s="98"/>
    </row>
    <row r="31" spans="1:21" s="16" customFormat="1" x14ac:dyDescent="0.2">
      <c r="A31" s="148">
        <f t="shared" si="0"/>
        <v>24</v>
      </c>
      <c r="B31" s="22">
        <f>IF(Mannschaft!$G9="d",Mannschaft!B9,)</f>
        <v>0</v>
      </c>
      <c r="C31" s="85">
        <f>IF(Mannschaft!$G9="d",Mannschaft!B4,)</f>
        <v>0</v>
      </c>
      <c r="D31" s="23">
        <f>IF(Mannschaft!$G9="d",Mannschaft!C9,)</f>
        <v>0</v>
      </c>
      <c r="E31" s="23">
        <f>IF(Mannschaft!$G9="d",Mannschaft!D9,)</f>
        <v>0</v>
      </c>
      <c r="F31" s="23">
        <f>IF(Mannschaft!$G9="d",Mannschaft!E9,)</f>
        <v>0</v>
      </c>
      <c r="G31" s="123"/>
      <c r="H31" s="25"/>
      <c r="I31" s="23">
        <f t="shared" si="1"/>
        <v>0</v>
      </c>
      <c r="J31" s="24"/>
      <c r="K31" s="25">
        <f t="shared" si="2"/>
        <v>0</v>
      </c>
      <c r="L31" s="23">
        <f t="shared" si="3"/>
        <v>0</v>
      </c>
      <c r="M31" s="24">
        <f t="shared" si="4"/>
        <v>0</v>
      </c>
      <c r="N31" s="98"/>
      <c r="O31" s="383"/>
      <c r="P31" s="382"/>
      <c r="Q31" s="383"/>
      <c r="R31" s="127"/>
      <c r="S31" s="23">
        <v>9</v>
      </c>
      <c r="U31" s="98"/>
    </row>
    <row r="32" spans="1:21" ht="15" customHeight="1" x14ac:dyDescent="0.2">
      <c r="A32" s="148">
        <f t="shared" si="0"/>
        <v>25</v>
      </c>
      <c r="B32" s="22">
        <f>IF(Mannschaft!$G10="d",Mannschaft!B10,)</f>
        <v>0</v>
      </c>
      <c r="C32" s="85">
        <f>IF(Mannschaft!$G10="d",Mannschaft!B4,)</f>
        <v>0</v>
      </c>
      <c r="D32" s="23">
        <f>IF(Mannschaft!$G10="d",Mannschaft!C10,)</f>
        <v>0</v>
      </c>
      <c r="E32" s="23">
        <f>IF(Mannschaft!$G10="d",Mannschaft!D10,)</f>
        <v>0</v>
      </c>
      <c r="F32" s="23">
        <f>IF(Mannschaft!$G10="d",Mannschaft!E10,)</f>
        <v>0</v>
      </c>
      <c r="G32" s="123"/>
      <c r="H32" s="25"/>
      <c r="I32" s="23">
        <f t="shared" si="1"/>
        <v>0</v>
      </c>
      <c r="J32" s="24"/>
      <c r="K32" s="25">
        <f t="shared" si="2"/>
        <v>0</v>
      </c>
      <c r="L32" s="23">
        <f t="shared" si="3"/>
        <v>0</v>
      </c>
      <c r="M32" s="24">
        <f t="shared" si="4"/>
        <v>0</v>
      </c>
      <c r="N32" s="98"/>
      <c r="O32" s="374"/>
      <c r="P32" s="375"/>
      <c r="Q32" s="374"/>
      <c r="R32" s="114"/>
      <c r="S32" s="23">
        <v>10</v>
      </c>
      <c r="U32" s="98"/>
    </row>
    <row r="33" spans="1:21" s="16" customFormat="1" x14ac:dyDescent="0.2">
      <c r="A33" s="148">
        <f t="shared" si="0"/>
        <v>26</v>
      </c>
      <c r="B33" s="22">
        <f>IF(Mannschaft!$G11="d",Mannschaft!B11,)</f>
        <v>0</v>
      </c>
      <c r="C33" s="85">
        <f>IF(Mannschaft!$G11="d",Mannschaft!B4,)</f>
        <v>0</v>
      </c>
      <c r="D33" s="23">
        <f>IF(Mannschaft!$G11="d",Mannschaft!C11,)</f>
        <v>0</v>
      </c>
      <c r="E33" s="23">
        <f>IF(Mannschaft!$G11="d",Mannschaft!D11,)</f>
        <v>0</v>
      </c>
      <c r="F33" s="23">
        <f>IF(Mannschaft!$G11="d",Mannschaft!E11,)</f>
        <v>0</v>
      </c>
      <c r="G33" s="123"/>
      <c r="H33" s="25"/>
      <c r="I33" s="23">
        <f t="shared" si="1"/>
        <v>0</v>
      </c>
      <c r="J33" s="24"/>
      <c r="K33" s="25">
        <f t="shared" si="2"/>
        <v>0</v>
      </c>
      <c r="L33" s="23">
        <f t="shared" si="3"/>
        <v>0</v>
      </c>
      <c r="M33" s="24">
        <f t="shared" si="4"/>
        <v>0</v>
      </c>
      <c r="N33" s="98"/>
      <c r="O33" s="376"/>
      <c r="P33" s="376"/>
      <c r="Q33" s="376"/>
      <c r="R33" s="127"/>
      <c r="S33" s="23">
        <v>11</v>
      </c>
      <c r="U33" s="98"/>
    </row>
    <row r="34" spans="1:21" ht="15" customHeight="1" x14ac:dyDescent="0.2">
      <c r="A34" s="148">
        <f t="shared" si="0"/>
        <v>27</v>
      </c>
      <c r="B34" s="22">
        <f>IF(Mannschaft!$G18="d",Mannschaft!B18,)</f>
        <v>0</v>
      </c>
      <c r="C34" s="85">
        <f>IF(Mannschaft!$G18="d",Mannschaft!B14,)</f>
        <v>0</v>
      </c>
      <c r="D34" s="23">
        <f>IF(Mannschaft!$G18="d",Mannschaft!C18,)</f>
        <v>0</v>
      </c>
      <c r="E34" s="23">
        <f>IF(Mannschaft!$G18="d",Mannschaft!D18,)</f>
        <v>0</v>
      </c>
      <c r="F34" s="23">
        <f>IF(Mannschaft!$G18="d",Mannschaft!E18,)</f>
        <v>0</v>
      </c>
      <c r="G34" s="123"/>
      <c r="H34" s="25"/>
      <c r="I34" s="23">
        <f t="shared" si="1"/>
        <v>0</v>
      </c>
      <c r="J34" s="24"/>
      <c r="K34" s="25">
        <f t="shared" si="2"/>
        <v>0</v>
      </c>
      <c r="L34" s="23">
        <f t="shared" si="3"/>
        <v>0</v>
      </c>
      <c r="M34" s="24">
        <f t="shared" si="4"/>
        <v>0</v>
      </c>
      <c r="N34" s="98"/>
      <c r="O34" s="378"/>
      <c r="P34" s="23"/>
      <c r="Q34" s="378"/>
      <c r="R34" s="114"/>
      <c r="S34" s="23">
        <v>18</v>
      </c>
    </row>
    <row r="35" spans="1:21" x14ac:dyDescent="0.2">
      <c r="A35" s="148">
        <f t="shared" si="0"/>
        <v>28</v>
      </c>
      <c r="B35" s="22">
        <f>IF(Mannschaft!$G19="d",Mannschaft!B19,)</f>
        <v>0</v>
      </c>
      <c r="C35" s="85">
        <f>IF(Mannschaft!$G19="d",Mannschaft!B14,)</f>
        <v>0</v>
      </c>
      <c r="D35" s="23">
        <f>IF(Mannschaft!$G19="d",Mannschaft!C19,)</f>
        <v>0</v>
      </c>
      <c r="E35" s="23">
        <f>IF(Mannschaft!$G19="d",Mannschaft!D19,)</f>
        <v>0</v>
      </c>
      <c r="F35" s="23">
        <f>IF(Mannschaft!$G19="d",Mannschaft!E19,)</f>
        <v>0</v>
      </c>
      <c r="G35" s="123"/>
      <c r="H35" s="25"/>
      <c r="I35" s="23">
        <f t="shared" si="1"/>
        <v>0</v>
      </c>
      <c r="J35" s="24"/>
      <c r="K35" s="25">
        <f t="shared" si="2"/>
        <v>0</v>
      </c>
      <c r="L35" s="23">
        <f t="shared" si="3"/>
        <v>0</v>
      </c>
      <c r="M35" s="24">
        <f t="shared" si="4"/>
        <v>0</v>
      </c>
      <c r="N35" s="98"/>
      <c r="O35" s="23"/>
      <c r="P35" s="375"/>
      <c r="Q35" s="374"/>
      <c r="R35" s="114"/>
      <c r="S35" s="23">
        <v>19</v>
      </c>
    </row>
    <row r="36" spans="1:21" x14ac:dyDescent="0.2">
      <c r="A36" s="148">
        <f t="shared" si="0"/>
        <v>29</v>
      </c>
      <c r="B36" s="22">
        <f>IF(Mannschaft!$G20="d",Mannschaft!B20,)</f>
        <v>0</v>
      </c>
      <c r="C36" s="85">
        <f>IF(Mannschaft!$G20="d",Mannschaft!B14,)</f>
        <v>0</v>
      </c>
      <c r="D36" s="23">
        <f>IF(Mannschaft!$G20="d",Mannschaft!C20,)</f>
        <v>0</v>
      </c>
      <c r="E36" s="23">
        <f>IF(Mannschaft!$G20="d",Mannschaft!D20,)</f>
        <v>0</v>
      </c>
      <c r="F36" s="23">
        <f>IF(Mannschaft!$G20="d",Mannschaft!E20,)</f>
        <v>0</v>
      </c>
      <c r="G36" s="123"/>
      <c r="H36" s="25"/>
      <c r="I36" s="23">
        <f t="shared" si="1"/>
        <v>0</v>
      </c>
      <c r="J36" s="24"/>
      <c r="K36" s="25">
        <f t="shared" si="2"/>
        <v>0</v>
      </c>
      <c r="L36" s="23">
        <f t="shared" si="3"/>
        <v>0</v>
      </c>
      <c r="M36" s="24">
        <f t="shared" si="4"/>
        <v>0</v>
      </c>
      <c r="N36" s="98"/>
      <c r="O36" s="376"/>
      <c r="P36" s="23"/>
      <c r="Q36" s="378"/>
      <c r="R36" s="114"/>
      <c r="S36" s="23">
        <v>20</v>
      </c>
    </row>
    <row r="37" spans="1:21" ht="15" customHeight="1" x14ac:dyDescent="0.2">
      <c r="A37" s="148">
        <f t="shared" si="0"/>
        <v>30</v>
      </c>
      <c r="B37" s="22">
        <f>IF(Mannschaft!$G21="d",Mannschaft!B21,)</f>
        <v>0</v>
      </c>
      <c r="C37" s="85">
        <f>IF(Mannschaft!$G21="d",Mannschaft!B14,)</f>
        <v>0</v>
      </c>
      <c r="D37" s="23">
        <f>IF(Mannschaft!$G21="d",Mannschaft!C21,)</f>
        <v>0</v>
      </c>
      <c r="E37" s="23">
        <f>IF(Mannschaft!$G21="d",Mannschaft!D21,)</f>
        <v>0</v>
      </c>
      <c r="F37" s="23">
        <f>IF(Mannschaft!$G21="d",Mannschaft!E21,)</f>
        <v>0</v>
      </c>
      <c r="G37" s="123"/>
      <c r="H37" s="25"/>
      <c r="I37" s="23">
        <f t="shared" si="1"/>
        <v>0</v>
      </c>
      <c r="J37" s="24"/>
      <c r="K37" s="25">
        <f t="shared" si="2"/>
        <v>0</v>
      </c>
      <c r="L37" s="23">
        <f t="shared" si="3"/>
        <v>0</v>
      </c>
      <c r="M37" s="24">
        <f t="shared" si="4"/>
        <v>0</v>
      </c>
      <c r="N37" s="98"/>
      <c r="O37" s="374"/>
      <c r="P37" s="375"/>
      <c r="Q37" s="374"/>
      <c r="R37" s="114"/>
      <c r="S37" s="23">
        <v>21</v>
      </c>
    </row>
    <row r="38" spans="1:21" ht="15" customHeight="1" x14ac:dyDescent="0.2">
      <c r="A38" s="148">
        <f t="shared" si="0"/>
        <v>31</v>
      </c>
      <c r="B38" s="22">
        <f>IF(Mannschaft!$G28="d",Mannschaft!B28,)</f>
        <v>0</v>
      </c>
      <c r="C38" s="85">
        <f>IF(Mannschaft!$G28="d",Mannschaft!B24,)</f>
        <v>0</v>
      </c>
      <c r="D38" s="23">
        <f>IF(Mannschaft!$G28="d",Mannschaft!C28,)</f>
        <v>0</v>
      </c>
      <c r="E38" s="23">
        <f>IF(Mannschaft!$G28="d",Mannschaft!D28,)</f>
        <v>0</v>
      </c>
      <c r="F38" s="23">
        <f>IF(Mannschaft!$G28="d",Mannschaft!E28,)</f>
        <v>0</v>
      </c>
      <c r="G38" s="123"/>
      <c r="H38" s="25"/>
      <c r="I38" s="23">
        <f t="shared" ref="I38:I41" si="5">SUM(J38-H38)</f>
        <v>0</v>
      </c>
      <c r="J38" s="24"/>
      <c r="K38" s="25">
        <f t="shared" ref="K38:M41" si="6">SUM(D38,H38)</f>
        <v>0</v>
      </c>
      <c r="L38" s="23">
        <f t="shared" si="6"/>
        <v>0</v>
      </c>
      <c r="M38" s="24">
        <f t="shared" si="6"/>
        <v>0</v>
      </c>
      <c r="N38" s="98"/>
      <c r="O38" s="374"/>
      <c r="P38" s="375"/>
      <c r="Q38" s="374"/>
      <c r="R38" s="114"/>
      <c r="S38" s="23">
        <v>28</v>
      </c>
    </row>
    <row r="39" spans="1:21" x14ac:dyDescent="0.2">
      <c r="A39" s="148">
        <f t="shared" si="0"/>
        <v>32</v>
      </c>
      <c r="B39" s="22">
        <f>IF(Mannschaft!$G29="d",Mannschaft!B29,)</f>
        <v>0</v>
      </c>
      <c r="C39" s="85">
        <f>IF(Mannschaft!$G29="d",Mannschaft!B24,)</f>
        <v>0</v>
      </c>
      <c r="D39" s="23">
        <f>IF(Mannschaft!$G29="d",Mannschaft!C29,)</f>
        <v>0</v>
      </c>
      <c r="E39" s="23">
        <f>IF(Mannschaft!$G29="d",Mannschaft!D29,)</f>
        <v>0</v>
      </c>
      <c r="F39" s="23">
        <f>IF(Mannschaft!$G29="d",Mannschaft!E29,)</f>
        <v>0</v>
      </c>
      <c r="G39" s="123"/>
      <c r="H39" s="25"/>
      <c r="I39" s="23">
        <f t="shared" si="5"/>
        <v>0</v>
      </c>
      <c r="J39" s="24"/>
      <c r="K39" s="25">
        <f t="shared" si="6"/>
        <v>0</v>
      </c>
      <c r="L39" s="23">
        <f t="shared" si="6"/>
        <v>0</v>
      </c>
      <c r="M39" s="24">
        <f t="shared" si="6"/>
        <v>0</v>
      </c>
      <c r="N39" s="98"/>
      <c r="O39" s="378"/>
      <c r="P39" s="23"/>
      <c r="Q39" s="378"/>
      <c r="R39" s="380"/>
      <c r="S39" s="23">
        <v>29</v>
      </c>
    </row>
    <row r="40" spans="1:21" ht="15" customHeight="1" x14ac:dyDescent="0.2">
      <c r="A40" s="148">
        <f t="shared" si="0"/>
        <v>33</v>
      </c>
      <c r="B40" s="22">
        <f>IF(Mannschaft!$G30="d",Mannschaft!B30,)</f>
        <v>0</v>
      </c>
      <c r="C40" s="85">
        <f>IF(Mannschaft!$G30="d",Mannschaft!B24,)</f>
        <v>0</v>
      </c>
      <c r="D40" s="23">
        <f>IF(Mannschaft!$G30="d",Mannschaft!C30,)</f>
        <v>0</v>
      </c>
      <c r="E40" s="23">
        <f>IF(Mannschaft!$G30="d",Mannschaft!D30,)</f>
        <v>0</v>
      </c>
      <c r="F40" s="23">
        <f>IF(Mannschaft!$G30="d",Mannschaft!E30,)</f>
        <v>0</v>
      </c>
      <c r="G40" s="123"/>
      <c r="H40" s="25"/>
      <c r="I40" s="23">
        <f t="shared" si="5"/>
        <v>0</v>
      </c>
      <c r="J40" s="24"/>
      <c r="K40" s="25">
        <f t="shared" si="6"/>
        <v>0</v>
      </c>
      <c r="L40" s="23">
        <f t="shared" si="6"/>
        <v>0</v>
      </c>
      <c r="M40" s="24">
        <f t="shared" si="6"/>
        <v>0</v>
      </c>
      <c r="N40" s="98"/>
      <c r="O40" s="374"/>
      <c r="P40" s="375"/>
      <c r="Q40" s="374"/>
      <c r="R40" s="114"/>
      <c r="S40" s="23">
        <v>30</v>
      </c>
    </row>
    <row r="41" spans="1:21" x14ac:dyDescent="0.2">
      <c r="A41" s="148">
        <f t="shared" si="0"/>
        <v>34</v>
      </c>
      <c r="B41" s="22">
        <f>IF(Mannschaft!$G31="d",Mannschaft!B31,)</f>
        <v>0</v>
      </c>
      <c r="C41" s="85">
        <f>IF(Mannschaft!$G31="d",Mannschaft!B24,)</f>
        <v>0</v>
      </c>
      <c r="D41" s="23">
        <f>IF(Mannschaft!$G31="d",Mannschaft!C31,)</f>
        <v>0</v>
      </c>
      <c r="E41" s="23">
        <f>IF(Mannschaft!$G31="d",Mannschaft!D31,)</f>
        <v>0</v>
      </c>
      <c r="F41" s="23">
        <f>IF(Mannschaft!$G31="d",Mannschaft!E31,)</f>
        <v>0</v>
      </c>
      <c r="G41" s="123"/>
      <c r="H41" s="25"/>
      <c r="I41" s="23">
        <f t="shared" si="5"/>
        <v>0</v>
      </c>
      <c r="J41" s="24"/>
      <c r="K41" s="25">
        <f t="shared" si="6"/>
        <v>0</v>
      </c>
      <c r="L41" s="23">
        <f t="shared" si="6"/>
        <v>0</v>
      </c>
      <c r="M41" s="24">
        <f t="shared" si="6"/>
        <v>0</v>
      </c>
      <c r="N41" s="98"/>
      <c r="O41" s="378"/>
      <c r="P41" s="23"/>
      <c r="Q41" s="378"/>
      <c r="R41" s="380"/>
      <c r="S41" s="23">
        <v>31</v>
      </c>
    </row>
    <row r="42" spans="1:21" x14ac:dyDescent="0.2">
      <c r="A42" s="148">
        <f t="shared" si="0"/>
        <v>35</v>
      </c>
      <c r="B42" s="22">
        <f>IF(Mannschaft!$G36="d",Mannschaft!B36,)</f>
        <v>0</v>
      </c>
      <c r="C42" s="85">
        <f>IF(Mannschaft!$G36="d",Mannschaft!B30,)</f>
        <v>0</v>
      </c>
      <c r="D42" s="23">
        <f>IF(Mannschaft!$G36="d",Mannschaft!C36,)</f>
        <v>0</v>
      </c>
      <c r="E42" s="23">
        <f>IF(Mannschaft!$G36="d",Mannschaft!D36,)</f>
        <v>0</v>
      </c>
      <c r="F42" s="23">
        <f>IF(Mannschaft!$G36="d",Mannschaft!E36,)</f>
        <v>0</v>
      </c>
      <c r="G42" s="123"/>
      <c r="H42" s="25"/>
      <c r="I42" s="23">
        <f t="shared" ref="I42:I47" si="7">SUM(J42-H42)</f>
        <v>0</v>
      </c>
      <c r="J42" s="24"/>
      <c r="K42" s="25">
        <f t="shared" ref="K42:K47" si="8">SUM(D42,H42)</f>
        <v>0</v>
      </c>
      <c r="L42" s="23">
        <f t="shared" ref="L42:L47" si="9">SUM(E42,I42)</f>
        <v>0</v>
      </c>
      <c r="M42" s="24">
        <f t="shared" ref="M42:M47" si="10">SUM(F42,J42)</f>
        <v>0</v>
      </c>
      <c r="N42" s="98"/>
      <c r="O42" s="374"/>
      <c r="P42" s="375"/>
      <c r="Q42" s="374"/>
      <c r="R42" s="114"/>
      <c r="S42" s="23">
        <v>36</v>
      </c>
    </row>
    <row r="43" spans="1:21" x14ac:dyDescent="0.2">
      <c r="A43" s="148">
        <f t="shared" si="0"/>
        <v>36</v>
      </c>
      <c r="B43" s="22">
        <f>IF(Mannschaft!$G37="d",Mannschaft!B37,)</f>
        <v>0</v>
      </c>
      <c r="C43" s="85">
        <f>IF(Mannschaft!$G37="d",Mannschaft!B30,)</f>
        <v>0</v>
      </c>
      <c r="D43" s="23">
        <f>IF(Mannschaft!$G37="d",Mannschaft!C37,)</f>
        <v>0</v>
      </c>
      <c r="E43" s="23">
        <f>IF(Mannschaft!$G37="d",Mannschaft!D37,)</f>
        <v>0</v>
      </c>
      <c r="F43" s="23">
        <f>IF(Mannschaft!$G37="d",Mannschaft!E37,)</f>
        <v>0</v>
      </c>
      <c r="G43" s="123"/>
      <c r="H43" s="25"/>
      <c r="I43" s="23">
        <f t="shared" si="7"/>
        <v>0</v>
      </c>
      <c r="J43" s="24"/>
      <c r="K43" s="25">
        <f t="shared" si="8"/>
        <v>0</v>
      </c>
      <c r="L43" s="23">
        <f t="shared" si="9"/>
        <v>0</v>
      </c>
      <c r="M43" s="24">
        <f t="shared" si="10"/>
        <v>0</v>
      </c>
      <c r="N43" s="98"/>
      <c r="O43" s="378"/>
      <c r="P43" s="23"/>
      <c r="Q43" s="378"/>
      <c r="R43" s="380"/>
      <c r="S43" s="23">
        <v>37</v>
      </c>
    </row>
    <row r="44" spans="1:21" s="16" customFormat="1" x14ac:dyDescent="0.2">
      <c r="A44" s="148">
        <f t="shared" si="0"/>
        <v>37</v>
      </c>
      <c r="B44" s="22">
        <f>IF(Mannschaft!$G38="d",Mannschaft!B38,)</f>
        <v>0</v>
      </c>
      <c r="C44" s="85">
        <f>IF(Mannschaft!$G38="d",Mannschaft!B36,)</f>
        <v>0</v>
      </c>
      <c r="D44" s="23">
        <f>IF(Mannschaft!$G38="d",Mannschaft!C38,)</f>
        <v>0</v>
      </c>
      <c r="E44" s="23">
        <f>IF(Mannschaft!$G38="d",Mannschaft!D38,)</f>
        <v>0</v>
      </c>
      <c r="F44" s="23">
        <f>IF(Mannschaft!$G38="d",Mannschaft!E38,)</f>
        <v>0</v>
      </c>
      <c r="G44" s="123"/>
      <c r="H44" s="25"/>
      <c r="I44" s="23">
        <f t="shared" si="7"/>
        <v>0</v>
      </c>
      <c r="J44" s="24"/>
      <c r="K44" s="25">
        <f t="shared" si="8"/>
        <v>0</v>
      </c>
      <c r="L44" s="23">
        <f t="shared" si="9"/>
        <v>0</v>
      </c>
      <c r="M44" s="24">
        <f t="shared" si="10"/>
        <v>0</v>
      </c>
      <c r="N44" s="98"/>
      <c r="O44" s="378"/>
      <c r="P44" s="23"/>
      <c r="Q44" s="378"/>
      <c r="R44" s="380"/>
      <c r="S44" s="23">
        <v>38</v>
      </c>
    </row>
    <row r="45" spans="1:21" s="16" customFormat="1" x14ac:dyDescent="0.2">
      <c r="A45" s="148">
        <f t="shared" si="0"/>
        <v>38</v>
      </c>
      <c r="B45" s="22">
        <f>IF(Mannschaft!$G39="d",Mannschaft!B39,)</f>
        <v>0</v>
      </c>
      <c r="C45" s="85">
        <f>IF(Mannschaft!$G39="d",Mannschaft!B36,)</f>
        <v>0</v>
      </c>
      <c r="D45" s="23">
        <f>IF(Mannschaft!$G39="d",Mannschaft!C39,)</f>
        <v>0</v>
      </c>
      <c r="E45" s="23">
        <f>IF(Mannschaft!$G39="d",Mannschaft!D39,)</f>
        <v>0</v>
      </c>
      <c r="F45" s="23">
        <f>IF(Mannschaft!$G39="d",Mannschaft!E39,)</f>
        <v>0</v>
      </c>
      <c r="G45" s="123"/>
      <c r="H45" s="25"/>
      <c r="I45" s="23">
        <f t="shared" si="7"/>
        <v>0</v>
      </c>
      <c r="J45" s="24"/>
      <c r="K45" s="25">
        <f t="shared" si="8"/>
        <v>0</v>
      </c>
      <c r="L45" s="23">
        <f t="shared" si="9"/>
        <v>0</v>
      </c>
      <c r="M45" s="24">
        <f t="shared" si="10"/>
        <v>0</v>
      </c>
      <c r="N45" s="98"/>
      <c r="O45" s="374"/>
      <c r="P45" s="375"/>
      <c r="Q45" s="374"/>
      <c r="R45" s="114"/>
      <c r="S45" s="23">
        <v>39</v>
      </c>
    </row>
    <row r="46" spans="1:21" s="16" customFormat="1" x14ac:dyDescent="0.2">
      <c r="A46" s="148">
        <f t="shared" si="0"/>
        <v>39</v>
      </c>
      <c r="B46" s="22">
        <f>IF(Mannschaft!$G40="d",Mannschaft!B40,)</f>
        <v>0</v>
      </c>
      <c r="C46" s="85">
        <f>IF(Mannschaft!$G40="d",Mannschaft!B36,)</f>
        <v>0</v>
      </c>
      <c r="D46" s="23">
        <f>IF(Mannschaft!$G40="d",Mannschaft!C40,)</f>
        <v>0</v>
      </c>
      <c r="E46" s="23">
        <f>IF(Mannschaft!$G40="d",Mannschaft!D40,)</f>
        <v>0</v>
      </c>
      <c r="F46" s="23">
        <f>IF(Mannschaft!$G40="d",Mannschaft!E40,)</f>
        <v>0</v>
      </c>
      <c r="G46" s="123"/>
      <c r="H46" s="25"/>
      <c r="I46" s="23">
        <f t="shared" si="7"/>
        <v>0</v>
      </c>
      <c r="J46" s="24"/>
      <c r="K46" s="25">
        <f t="shared" si="8"/>
        <v>0</v>
      </c>
      <c r="L46" s="23">
        <f t="shared" si="9"/>
        <v>0</v>
      </c>
      <c r="M46" s="24">
        <f t="shared" si="10"/>
        <v>0</v>
      </c>
      <c r="N46" s="98"/>
      <c r="O46" s="374"/>
      <c r="P46" s="375"/>
      <c r="Q46" s="374"/>
      <c r="R46" s="114"/>
      <c r="S46" s="23">
        <v>40</v>
      </c>
    </row>
    <row r="47" spans="1:21" s="16" customFormat="1" x14ac:dyDescent="0.2">
      <c r="A47" s="148">
        <f t="shared" si="0"/>
        <v>40</v>
      </c>
      <c r="B47" s="22">
        <f>IF(Mannschaft!$G41="d",Mannschaft!B41,)</f>
        <v>0</v>
      </c>
      <c r="C47" s="85">
        <f>IF(Mannschaft!$G41="d",Mannschaft!B36,)</f>
        <v>0</v>
      </c>
      <c r="D47" s="23">
        <f>IF(Mannschaft!$G41="d",Mannschaft!C41,)</f>
        <v>0</v>
      </c>
      <c r="E47" s="23">
        <f>IF(Mannschaft!$G41="d",Mannschaft!D41,)</f>
        <v>0</v>
      </c>
      <c r="F47" s="23">
        <f>IF(Mannschaft!$G41="d",Mannschaft!E41,)</f>
        <v>0</v>
      </c>
      <c r="G47" s="123"/>
      <c r="H47" s="25"/>
      <c r="I47" s="23">
        <f t="shared" si="7"/>
        <v>0</v>
      </c>
      <c r="J47" s="24"/>
      <c r="K47" s="25">
        <f t="shared" si="8"/>
        <v>0</v>
      </c>
      <c r="L47" s="23">
        <f t="shared" si="9"/>
        <v>0</v>
      </c>
      <c r="M47" s="24">
        <f t="shared" si="10"/>
        <v>0</v>
      </c>
      <c r="N47" s="98"/>
      <c r="O47" s="378"/>
      <c r="P47" s="23"/>
      <c r="Q47" s="378"/>
      <c r="R47" s="380"/>
      <c r="S47" s="23">
        <v>41</v>
      </c>
    </row>
    <row r="48" spans="1:21" s="16" customFormat="1" x14ac:dyDescent="0.2">
      <c r="A48" s="127"/>
      <c r="C48" s="127"/>
      <c r="D48" s="384"/>
      <c r="E48" s="384"/>
      <c r="F48" s="384"/>
      <c r="G48" s="384"/>
      <c r="O48" s="385"/>
      <c r="P48" s="386"/>
      <c r="Q48" s="385"/>
      <c r="S48" s="387"/>
    </row>
    <row r="49" spans="1:19" s="16" customFormat="1" x14ac:dyDescent="0.2">
      <c r="A49" s="127"/>
      <c r="C49" s="127"/>
      <c r="D49" s="384"/>
      <c r="E49" s="384"/>
      <c r="F49" s="384"/>
      <c r="G49" s="384"/>
      <c r="O49" s="385"/>
      <c r="P49" s="386"/>
      <c r="Q49" s="385"/>
      <c r="S49" s="387"/>
    </row>
    <row r="50" spans="1:19" s="16" customFormat="1" x14ac:dyDescent="0.2">
      <c r="A50" s="127"/>
      <c r="C50" s="127"/>
      <c r="D50" s="384"/>
      <c r="E50" s="384"/>
      <c r="F50" s="384"/>
      <c r="G50" s="384"/>
      <c r="O50" s="385"/>
      <c r="P50" s="386"/>
      <c r="Q50" s="385"/>
      <c r="S50" s="387"/>
    </row>
    <row r="51" spans="1:19" s="16" customFormat="1" x14ac:dyDescent="0.2">
      <c r="A51" s="127"/>
      <c r="C51" s="127"/>
      <c r="D51" s="384"/>
      <c r="E51" s="384"/>
      <c r="F51" s="384"/>
      <c r="G51" s="384"/>
      <c r="O51" s="385"/>
      <c r="P51" s="386"/>
      <c r="Q51" s="385"/>
      <c r="S51" s="387"/>
    </row>
    <row r="52" spans="1:19" s="16" customFormat="1" x14ac:dyDescent="0.2">
      <c r="A52" s="127"/>
      <c r="C52" s="127"/>
      <c r="D52" s="384"/>
      <c r="E52" s="384"/>
      <c r="F52" s="384"/>
      <c r="G52" s="384"/>
      <c r="O52" s="385"/>
      <c r="P52" s="386"/>
      <c r="Q52" s="385"/>
      <c r="S52" s="387"/>
    </row>
    <row r="53" spans="1:19" s="16" customFormat="1" x14ac:dyDescent="0.2">
      <c r="A53" s="127"/>
      <c r="C53" s="127"/>
      <c r="D53" s="384"/>
      <c r="E53" s="384"/>
      <c r="F53" s="384"/>
      <c r="G53" s="384"/>
      <c r="O53" s="385"/>
      <c r="P53" s="386"/>
      <c r="Q53" s="385"/>
      <c r="S53" s="387"/>
    </row>
    <row r="54" spans="1:19" s="16" customFormat="1" x14ac:dyDescent="0.2">
      <c r="A54" s="127"/>
      <c r="C54" s="127"/>
      <c r="D54" s="384"/>
      <c r="E54" s="384"/>
      <c r="F54" s="384"/>
      <c r="G54" s="384"/>
      <c r="O54" s="385"/>
      <c r="P54" s="386"/>
      <c r="Q54" s="385"/>
      <c r="S54" s="387"/>
    </row>
    <row r="55" spans="1:19" s="16" customFormat="1" x14ac:dyDescent="0.2">
      <c r="A55" s="127"/>
      <c r="C55" s="127"/>
      <c r="D55" s="384"/>
      <c r="E55" s="384"/>
      <c r="F55" s="384"/>
      <c r="G55" s="384"/>
      <c r="O55" s="385"/>
      <c r="P55" s="386"/>
      <c r="Q55" s="385"/>
      <c r="S55" s="387"/>
    </row>
    <row r="56" spans="1:19" s="16" customFormat="1" x14ac:dyDescent="0.2">
      <c r="A56" s="127"/>
      <c r="C56" s="127"/>
      <c r="D56" s="384"/>
      <c r="E56" s="384"/>
      <c r="F56" s="384"/>
      <c r="G56" s="384"/>
      <c r="O56" s="385"/>
      <c r="P56" s="386"/>
      <c r="Q56" s="385"/>
      <c r="S56" s="387"/>
    </row>
    <row r="57" spans="1:19" s="16" customFormat="1" x14ac:dyDescent="0.2">
      <c r="A57" s="127"/>
      <c r="C57" s="127"/>
      <c r="D57" s="384"/>
      <c r="E57" s="384"/>
      <c r="F57" s="384"/>
      <c r="G57" s="384"/>
      <c r="O57" s="385"/>
      <c r="P57" s="386"/>
      <c r="Q57" s="385"/>
      <c r="S57" s="387"/>
    </row>
    <row r="58" spans="1:19" s="16" customFormat="1" x14ac:dyDescent="0.2">
      <c r="A58" s="127"/>
      <c r="C58" s="127"/>
      <c r="D58" s="384"/>
      <c r="E58" s="384"/>
      <c r="F58" s="384"/>
      <c r="G58" s="384"/>
      <c r="O58" s="385"/>
      <c r="P58" s="386"/>
      <c r="Q58" s="385"/>
      <c r="S58" s="387"/>
    </row>
    <row r="59" spans="1:19" s="16" customFormat="1" x14ac:dyDescent="0.2">
      <c r="A59" s="127"/>
      <c r="C59" s="127"/>
      <c r="D59" s="384"/>
      <c r="E59" s="384"/>
      <c r="F59" s="384"/>
      <c r="G59" s="384"/>
      <c r="O59" s="385"/>
      <c r="P59" s="386"/>
      <c r="Q59" s="385"/>
      <c r="S59" s="387"/>
    </row>
    <row r="60" spans="1:19" s="16" customFormat="1" x14ac:dyDescent="0.2">
      <c r="A60" s="127"/>
      <c r="C60" s="127"/>
      <c r="D60" s="384"/>
      <c r="E60" s="384"/>
      <c r="F60" s="384"/>
      <c r="G60" s="384"/>
      <c r="O60" s="385"/>
      <c r="P60" s="386"/>
      <c r="Q60" s="385"/>
      <c r="S60" s="387"/>
    </row>
    <row r="61" spans="1:19" s="16" customFormat="1" x14ac:dyDescent="0.2">
      <c r="A61" s="127"/>
      <c r="C61" s="127"/>
      <c r="D61" s="384"/>
      <c r="E61" s="384"/>
      <c r="F61" s="384"/>
      <c r="G61" s="384"/>
      <c r="O61" s="385"/>
      <c r="P61" s="386"/>
      <c r="Q61" s="385"/>
      <c r="S61" s="387"/>
    </row>
  </sheetData>
  <mergeCells count="7">
    <mergeCell ref="A3:M3"/>
    <mergeCell ref="K1:M1"/>
    <mergeCell ref="P5:Q5"/>
    <mergeCell ref="K5:M5"/>
    <mergeCell ref="H5:J5"/>
    <mergeCell ref="C1:J1"/>
    <mergeCell ref="D5:G5"/>
  </mergeCells>
  <phoneticPr fontId="9" type="noConversion"/>
  <conditionalFormatting sqref="D8:D47 H8:H47">
    <cfRule type="cellIs" dxfId="9" priority="1" stopIfTrue="1" operator="greaterThanOrEqual">
      <formula>300</formula>
    </cfRule>
  </conditionalFormatting>
  <conditionalFormatting sqref="E8:E47 I8:I47">
    <cfRule type="cellIs" dxfId="8" priority="2" stopIfTrue="1" operator="greaterThanOrEqual">
      <formula>150</formula>
    </cfRule>
  </conditionalFormatting>
  <conditionalFormatting sqref="K8:K47">
    <cfRule type="cellIs" dxfId="7" priority="3" stopIfTrue="1" operator="greaterThanOrEqual">
      <formula>600</formula>
    </cfRule>
  </conditionalFormatting>
  <conditionalFormatting sqref="L8:L47">
    <cfRule type="cellIs" dxfId="6" priority="4" stopIfTrue="1" operator="greaterThanOrEqual">
      <formula>300</formula>
    </cfRule>
  </conditionalFormatting>
  <conditionalFormatting sqref="M8:M47">
    <cfRule type="cellIs" dxfId="5" priority="5" stopIfTrue="1" operator="greaterThanOrEqual">
      <formula>1000</formula>
    </cfRule>
    <cfRule type="cellIs" dxfId="4" priority="6" stopIfTrue="1" operator="greaterThanOrEqual">
      <formula>900</formula>
    </cfRule>
    <cfRule type="cellIs" dxfId="3" priority="7" stopIfTrue="1" operator="greaterThanOrEqual">
      <formula>800</formula>
    </cfRule>
  </conditionalFormatting>
  <conditionalFormatting sqref="F8:F47 J8:J47">
    <cfRule type="cellIs" dxfId="2" priority="8" stopIfTrue="1" operator="greaterThanOrEqual">
      <formula>500</formula>
    </cfRule>
    <cfRule type="cellIs" dxfId="1" priority="9" stopIfTrue="1" operator="greaterThanOrEqual">
      <formula>450</formula>
    </cfRule>
    <cfRule type="cellIs" dxfId="0" priority="10" stopIfTrue="1" operator="greaterThanOrEqual">
      <formula>400</formula>
    </cfRule>
  </conditionalFormatting>
  <printOptions horizontalCentered="1"/>
  <pageMargins left="0.19685039370078741" right="0.19685039370078741" top="0.78740157480314965" bottom="0.78740157480314965" header="0.39370078740157483" footer="0.39370078740157483"/>
  <pageSetup paperSize="9" scale="75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/>
  </sheetViews>
  <sheetFormatPr baseColWidth="10" defaultRowHeight="12.75" x14ac:dyDescent="0.2"/>
  <cols>
    <col min="3" max="3" width="17.42578125" customWidth="1"/>
    <col min="4" max="4" width="17.140625" bestFit="1" customWidth="1"/>
    <col min="5" max="5" width="12.7109375" customWidth="1"/>
    <col min="6" max="6" width="12.42578125" customWidth="1"/>
  </cols>
  <sheetData>
    <row r="1" spans="1:6" ht="20.25" x14ac:dyDescent="0.2">
      <c r="A1" s="310" t="s">
        <v>86</v>
      </c>
      <c r="B1" s="309"/>
      <c r="C1" s="308"/>
      <c r="D1" s="308"/>
      <c r="E1" s="413">
        <v>42180</v>
      </c>
      <c r="F1" s="414"/>
    </row>
    <row r="2" spans="1:6" ht="21" thickBot="1" x14ac:dyDescent="0.25">
      <c r="A2" s="311" t="s">
        <v>87</v>
      </c>
      <c r="B2" s="312"/>
      <c r="C2" s="313"/>
      <c r="D2" s="313"/>
      <c r="E2" s="415"/>
      <c r="F2" s="416"/>
    </row>
    <row r="3" spans="1:6" ht="15" thickBot="1" x14ac:dyDescent="0.25">
      <c r="A3" s="176">
        <v>0.70833333333333337</v>
      </c>
      <c r="B3" s="304" t="s">
        <v>9</v>
      </c>
      <c r="C3" s="403" t="s">
        <v>109</v>
      </c>
      <c r="D3" s="404" t="s">
        <v>110</v>
      </c>
      <c r="E3" s="405" t="s">
        <v>112</v>
      </c>
      <c r="F3" s="404" t="s">
        <v>111</v>
      </c>
    </row>
    <row r="4" spans="1:6" ht="15" thickBot="1" x14ac:dyDescent="0.25">
      <c r="A4" s="176">
        <v>0.73958333333333337</v>
      </c>
      <c r="B4" s="300" t="s">
        <v>8</v>
      </c>
      <c r="C4" s="406" t="s">
        <v>114</v>
      </c>
      <c r="D4" s="407" t="s">
        <v>113</v>
      </c>
      <c r="E4" s="408" t="s">
        <v>102</v>
      </c>
      <c r="F4" s="407" t="s">
        <v>103</v>
      </c>
    </row>
    <row r="5" spans="1:6" ht="15" thickBot="1" x14ac:dyDescent="0.25">
      <c r="A5" s="176">
        <v>0.77083333333333337</v>
      </c>
      <c r="B5" s="304" t="s">
        <v>9</v>
      </c>
      <c r="C5" s="403" t="s">
        <v>107</v>
      </c>
      <c r="D5" s="404" t="s">
        <v>115</v>
      </c>
      <c r="E5" s="405" t="s">
        <v>106</v>
      </c>
      <c r="F5" s="404" t="s">
        <v>105</v>
      </c>
    </row>
    <row r="6" spans="1:6" ht="15" thickBot="1" x14ac:dyDescent="0.25">
      <c r="A6" s="176">
        <v>0.80208333333333337</v>
      </c>
      <c r="B6" s="300" t="s">
        <v>8</v>
      </c>
      <c r="C6" s="409" t="s">
        <v>108</v>
      </c>
      <c r="D6" s="410" t="s">
        <v>116</v>
      </c>
      <c r="E6" s="411" t="s">
        <v>117</v>
      </c>
      <c r="F6" s="410" t="s">
        <v>104</v>
      </c>
    </row>
    <row r="7" spans="1:6" ht="14.25" x14ac:dyDescent="0.2">
      <c r="C7" s="412" t="s">
        <v>34</v>
      </c>
      <c r="D7" s="412" t="s">
        <v>33</v>
      </c>
      <c r="E7" s="412" t="s">
        <v>31</v>
      </c>
      <c r="F7" s="412" t="s">
        <v>32</v>
      </c>
    </row>
  </sheetData>
  <mergeCells count="1">
    <mergeCell ref="E1:F2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8</vt:i4>
      </vt:variant>
    </vt:vector>
  </HeadingPairs>
  <TitlesOfParts>
    <vt:vector size="14" baseType="lpstr">
      <vt:lpstr>Startplan</vt:lpstr>
      <vt:lpstr>MIX</vt:lpstr>
      <vt:lpstr>Mannschaft</vt:lpstr>
      <vt:lpstr>EW-HERREN</vt:lpstr>
      <vt:lpstr>EW-DAMEN</vt:lpstr>
      <vt:lpstr>Start Finale</vt:lpstr>
      <vt:lpstr>'EW-DAMEN'!Druckbereich</vt:lpstr>
      <vt:lpstr>'EW-HERREN'!Druckbereich</vt:lpstr>
      <vt:lpstr>Mannschaft!Druckbereich</vt:lpstr>
      <vt:lpstr>MIX!Druckbereich</vt:lpstr>
      <vt:lpstr>Startplan!Druckbereich</vt:lpstr>
      <vt:lpstr>'EW-HERREN'!Drucktitel</vt:lpstr>
      <vt:lpstr>Mannschaft!Drucktitel</vt:lpstr>
      <vt:lpstr>MIX!Drucktitel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2015-07-14T10:46:47Z</dcterms:created>
  <dcterms:modified xsi:type="dcterms:W3CDTF">2015-07-14T10:46:53Z</dcterms:modified>
</cp:coreProperties>
</file>