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DieseArbeitsmappe" defaultThemeVersion="124226"/>
  <bookViews>
    <workbookView xWindow="240" yWindow="135" windowWidth="15480" windowHeight="10950"/>
  </bookViews>
  <sheets>
    <sheet name="Startplan BMF BM Wels2015" sheetId="2" r:id="rId1"/>
    <sheet name="Eingabe" sheetId="5" r:id="rId2"/>
    <sheet name="Ergebnisse" sheetId="9" r:id="rId3"/>
    <sheet name="Ergebnisse Einzelwertung" sheetId="10" r:id="rId4"/>
    <sheet name="Ergebnisse Mannschaftswertung" sheetId="11" r:id="rId5"/>
    <sheet name="Wurfzettel" sheetId="4" r:id="rId6"/>
    <sheet name="Nummern" sheetId="3" r:id="rId7"/>
  </sheets>
  <definedNames>
    <definedName name="_xlnm._FilterDatabase" localSheetId="6" hidden="1">Nummern!$B$1:$B$552</definedName>
    <definedName name="_Ma1">#REF!</definedName>
    <definedName name="_Ma2">#REF!</definedName>
    <definedName name="_Ma3">#REF!</definedName>
    <definedName name="_Ma4">#REF!</definedName>
    <definedName name="_Ma5">#REF!</definedName>
    <definedName name="_Ma6">#REF!</definedName>
    <definedName name="_mb1">#REF!</definedName>
    <definedName name="_mb2">#REF!</definedName>
    <definedName name="_mb3">#REF!</definedName>
    <definedName name="_mb4">#REF!</definedName>
    <definedName name="_mb5">#REF!</definedName>
    <definedName name="_mb6">#REF!</definedName>
    <definedName name="_mb7">#REF!</definedName>
    <definedName name="_mb8">#REF!</definedName>
    <definedName name="_me1">#REF!</definedName>
    <definedName name="_me10">#REF!</definedName>
    <definedName name="_me11">#REF!</definedName>
    <definedName name="_me12">#REF!</definedName>
    <definedName name="_me13">#REF!</definedName>
    <definedName name="_me14">#REF!</definedName>
    <definedName name="_me2">#REF!</definedName>
    <definedName name="_me3">#REF!</definedName>
    <definedName name="_me4">#REF!</definedName>
    <definedName name="_me5">#REF!</definedName>
    <definedName name="_me6">#REF!</definedName>
    <definedName name="_me7">#REF!</definedName>
    <definedName name="_me8">#REF!</definedName>
    <definedName name="_me9">#REF!</definedName>
    <definedName name="_mf1">#REF!</definedName>
    <definedName name="_mf10">#REF!</definedName>
    <definedName name="_mf11">#REF!</definedName>
    <definedName name="_mf12">#REF!</definedName>
    <definedName name="_mf13">#REF!</definedName>
    <definedName name="_mf14">#REF!</definedName>
    <definedName name="_mf15">#REF!</definedName>
    <definedName name="_mf16">#REF!</definedName>
    <definedName name="_mf2">#REF!</definedName>
    <definedName name="_mf3">#REF!</definedName>
    <definedName name="_mf4">#REF!</definedName>
    <definedName name="_mf5">#REF!</definedName>
    <definedName name="_mf6">#REF!</definedName>
    <definedName name="_mf7">#REF!</definedName>
    <definedName name="_mf8">#REF!</definedName>
    <definedName name="_mf9">#REF!</definedName>
    <definedName name="äöpü">#REF!</definedName>
    <definedName name="_xlnm.Print_Area" localSheetId="1">Eingabe!$A$1:$W$81</definedName>
    <definedName name="_xlnm.Print_Area" localSheetId="2">Ergebnisse!$D$1:$L$83</definedName>
    <definedName name="_xlnm.Print_Area" localSheetId="3">'Ergebnisse Einzelwertung'!$A$1:$Z$69</definedName>
    <definedName name="_xlnm.Print_Area" localSheetId="4">'Ergebnisse Mannschaftswertung'!$A$1:$AA$69</definedName>
    <definedName name="_xlnm.Print_Area" localSheetId="5">Wurfzettel!$C$1:$I$840</definedName>
    <definedName name="_xlnm.Print_Titles" localSheetId="1">Eingabe!#REF!</definedName>
    <definedName name="_xlnm.Print_Titles" localSheetId="2">Ergebnisse!$1:$3</definedName>
    <definedName name="_xlnm.Print_Titles" localSheetId="3">'Ergebnisse Einzelwertung'!$1:$3</definedName>
    <definedName name="_xlnm.Print_Titles" localSheetId="4">'Ergebnisse Mannschaftswertung'!$1:$3</definedName>
    <definedName name="_xlnm.Print_Titles" localSheetId="0">'Startplan BMF BM Wels2015'!$A:$K,'Startplan BMF BM Wels2015'!$1:$8</definedName>
    <definedName name="Excel_BuiltIn_Print_Area_7" localSheetId="3">#REF!</definedName>
    <definedName name="Excel_BuiltIn_Print_Area_7" localSheetId="4">#REF!</definedName>
    <definedName name="Excel_BuiltIn_Print_Area_7">#REF!</definedName>
    <definedName name="LP">"Rechteck 2"</definedName>
    <definedName name="opi">#REF!</definedName>
  </definedNames>
  <calcPr calcId="145621"/>
</workbook>
</file>

<file path=xl/calcChain.xml><?xml version="1.0" encoding="utf-8"?>
<calcChain xmlns="http://schemas.openxmlformats.org/spreadsheetml/2006/main">
  <c r="D19" i="10" l="1"/>
  <c r="D13" i="10"/>
  <c r="E13" i="10" s="1"/>
  <c r="D8" i="10"/>
  <c r="F8" i="10"/>
  <c r="Q44" i="10"/>
  <c r="S44" i="10"/>
  <c r="J35" i="10"/>
  <c r="D38" i="10"/>
  <c r="D18" i="10"/>
  <c r="E18" i="10"/>
  <c r="R8" i="11"/>
  <c r="D24" i="11"/>
  <c r="Q18" i="10"/>
  <c r="AG103" i="5"/>
  <c r="G519" i="4" s="1"/>
  <c r="AG101" i="5"/>
  <c r="AG99" i="5"/>
  <c r="AG97" i="5"/>
  <c r="AA103" i="5"/>
  <c r="G509" i="4" s="1"/>
  <c r="AA101" i="5"/>
  <c r="G518" i="4"/>
  <c r="G520" i="4" s="1"/>
  <c r="AA99" i="5"/>
  <c r="AA97" i="5"/>
  <c r="G526" i="4" s="1"/>
  <c r="AG92" i="5"/>
  <c r="AG90" i="5"/>
  <c r="AG88" i="5"/>
  <c r="AG86" i="5"/>
  <c r="G476" i="4" s="1"/>
  <c r="G480" i="4" s="1"/>
  <c r="K13" i="10" s="1"/>
  <c r="AA92" i="5"/>
  <c r="AA90" i="5"/>
  <c r="G458" i="4" s="1"/>
  <c r="AA88" i="5"/>
  <c r="AA86" i="5"/>
  <c r="AG81" i="5"/>
  <c r="AG79" i="5"/>
  <c r="AG77" i="5"/>
  <c r="AG75" i="5"/>
  <c r="G416" i="4" s="1"/>
  <c r="G420" i="4" s="1"/>
  <c r="AA81" i="5"/>
  <c r="AA79" i="5"/>
  <c r="G398" i="4" s="1"/>
  <c r="AA77" i="5"/>
  <c r="G417" i="4" s="1"/>
  <c r="AA75" i="5"/>
  <c r="AG70" i="5"/>
  <c r="AG68" i="5"/>
  <c r="AG66" i="5"/>
  <c r="AG64" i="5"/>
  <c r="AA70" i="5"/>
  <c r="AA68" i="5"/>
  <c r="AA66" i="5"/>
  <c r="G357" i="4" s="1"/>
  <c r="AA64" i="5"/>
  <c r="AG59" i="5"/>
  <c r="AG57" i="5"/>
  <c r="AG55" i="5"/>
  <c r="G287" i="4" s="1"/>
  <c r="AG53" i="5"/>
  <c r="AA59" i="5"/>
  <c r="AA57" i="5"/>
  <c r="AA55" i="5"/>
  <c r="G297" i="4" s="1"/>
  <c r="AA53" i="5"/>
  <c r="AG48" i="5"/>
  <c r="AG46" i="5"/>
  <c r="AG44" i="5"/>
  <c r="AG42" i="5"/>
  <c r="AA48" i="5"/>
  <c r="AA46" i="5"/>
  <c r="G218" i="4" s="1"/>
  <c r="AA44" i="5"/>
  <c r="G237" i="4" s="1"/>
  <c r="AA42" i="5"/>
  <c r="AG37" i="5"/>
  <c r="AG35" i="5"/>
  <c r="AG33" i="5"/>
  <c r="G167" i="4" s="1"/>
  <c r="AG31" i="5"/>
  <c r="G176" i="4"/>
  <c r="AA37" i="5"/>
  <c r="G149" i="4" s="1"/>
  <c r="AA35" i="5"/>
  <c r="G158" i="4" s="1"/>
  <c r="AA33" i="5"/>
  <c r="AA31" i="5"/>
  <c r="AA26" i="5"/>
  <c r="AG26" i="5"/>
  <c r="AG24" i="5"/>
  <c r="AA24" i="5"/>
  <c r="G98" i="4" s="1"/>
  <c r="AG22" i="5"/>
  <c r="G107" i="4" s="1"/>
  <c r="AA22" i="5"/>
  <c r="AG20" i="5"/>
  <c r="AA20" i="5"/>
  <c r="R26" i="11"/>
  <c r="R25" i="11"/>
  <c r="S25" i="11" s="1"/>
  <c r="Q33" i="10"/>
  <c r="Z33" i="10" s="1"/>
  <c r="R46" i="11"/>
  <c r="R9" i="11"/>
  <c r="R7" i="11"/>
  <c r="R6" i="11"/>
  <c r="D41" i="11"/>
  <c r="I41" i="11"/>
  <c r="D40" i="11"/>
  <c r="G40" i="11"/>
  <c r="D39" i="11"/>
  <c r="D38" i="11"/>
  <c r="F38" i="11" s="1"/>
  <c r="D37" i="11"/>
  <c r="G37" i="11" s="1"/>
  <c r="D33" i="11"/>
  <c r="D32" i="11"/>
  <c r="H32" i="11" s="1"/>
  <c r="D31" i="11"/>
  <c r="D30" i="11"/>
  <c r="D29" i="11"/>
  <c r="E29" i="11" s="1"/>
  <c r="D9" i="9"/>
  <c r="D8" i="9"/>
  <c r="D7" i="9"/>
  <c r="D6" i="9"/>
  <c r="D5" i="9"/>
  <c r="D4" i="9"/>
  <c r="P1" i="11"/>
  <c r="O1" i="10"/>
  <c r="R59" i="11"/>
  <c r="R58" i="11"/>
  <c r="AA58" i="11" s="1"/>
  <c r="R57" i="11"/>
  <c r="R56" i="11"/>
  <c r="R55" i="11"/>
  <c r="R54" i="11"/>
  <c r="R51" i="11"/>
  <c r="R50" i="11"/>
  <c r="V50" i="11" s="1"/>
  <c r="R49" i="11"/>
  <c r="R48" i="11"/>
  <c r="R47" i="11"/>
  <c r="R41" i="11"/>
  <c r="R40" i="11"/>
  <c r="R39" i="11"/>
  <c r="R38" i="11"/>
  <c r="R33" i="11"/>
  <c r="X33" i="11" s="1"/>
  <c r="R32" i="11"/>
  <c r="R31" i="11"/>
  <c r="R30" i="11"/>
  <c r="R27" i="11"/>
  <c r="J26" i="11"/>
  <c r="R24" i="11"/>
  <c r="R23" i="11"/>
  <c r="R22" i="11"/>
  <c r="J21" i="11" s="1"/>
  <c r="R17" i="11"/>
  <c r="S17" i="11" s="1"/>
  <c r="R16" i="11"/>
  <c r="R15" i="11"/>
  <c r="R14" i="11"/>
  <c r="R11" i="11"/>
  <c r="R10" i="11"/>
  <c r="G39" i="11"/>
  <c r="R53" i="11"/>
  <c r="Z53" i="11" s="1"/>
  <c r="R45" i="11"/>
  <c r="Z45" i="11" s="1"/>
  <c r="D42" i="11"/>
  <c r="H42" i="11" s="1"/>
  <c r="E41" i="11"/>
  <c r="H41" i="11"/>
  <c r="E37" i="11"/>
  <c r="D36" i="11"/>
  <c r="G36" i="11"/>
  <c r="D34" i="11"/>
  <c r="H34" i="11" s="1"/>
  <c r="H33" i="11"/>
  <c r="D28" i="11"/>
  <c r="D18" i="11"/>
  <c r="H18" i="11" s="1"/>
  <c r="D17" i="11"/>
  <c r="D16" i="11"/>
  <c r="D15" i="11"/>
  <c r="D14" i="11"/>
  <c r="D26" i="11"/>
  <c r="H26" i="11" s="1"/>
  <c r="D25" i="11"/>
  <c r="H25" i="11"/>
  <c r="D23" i="11"/>
  <c r="H23" i="11" s="1"/>
  <c r="D22" i="11"/>
  <c r="F22" i="11" s="1"/>
  <c r="D21" i="11"/>
  <c r="K26" i="11"/>
  <c r="D20" i="11"/>
  <c r="H20" i="11" s="1"/>
  <c r="D11" i="11"/>
  <c r="H11" i="11"/>
  <c r="D10" i="11"/>
  <c r="D9" i="11"/>
  <c r="D8" i="11"/>
  <c r="D7" i="11"/>
  <c r="D6" i="11"/>
  <c r="Q42" i="10"/>
  <c r="S42" i="10"/>
  <c r="Z42" i="10"/>
  <c r="Y42" i="10"/>
  <c r="X42" i="10"/>
  <c r="W42" i="10"/>
  <c r="Q10" i="10"/>
  <c r="Q9" i="10"/>
  <c r="Q24" i="10"/>
  <c r="Q21" i="10"/>
  <c r="Q15" i="10"/>
  <c r="Z15" i="10" s="1"/>
  <c r="Q14" i="10"/>
  <c r="Q36" i="10"/>
  <c r="Q7" i="10"/>
  <c r="Q27" i="10"/>
  <c r="Q29" i="10"/>
  <c r="S29" i="10" s="1"/>
  <c r="Q34" i="10"/>
  <c r="R34" i="10"/>
  <c r="Q19" i="10"/>
  <c r="Q6" i="10"/>
  <c r="Q26" i="10"/>
  <c r="Q13" i="10"/>
  <c r="S13" i="10" s="1"/>
  <c r="Q17" i="10"/>
  <c r="R17" i="10"/>
  <c r="Q12" i="10"/>
  <c r="Q16" i="10"/>
  <c r="Q32" i="10"/>
  <c r="Q11" i="10"/>
  <c r="R11" i="10"/>
  <c r="Q8" i="10"/>
  <c r="S8" i="10" s="1"/>
  <c r="Q40" i="10"/>
  <c r="R40" i="10"/>
  <c r="Q35" i="10"/>
  <c r="Q22" i="10"/>
  <c r="R22" i="10" s="1"/>
  <c r="Q25" i="10"/>
  <c r="S25" i="10"/>
  <c r="Q41" i="10"/>
  <c r="V41" i="10"/>
  <c r="Q31" i="10"/>
  <c r="S31" i="10"/>
  <c r="Q39" i="10"/>
  <c r="R39" i="10" s="1"/>
  <c r="Q28" i="10"/>
  <c r="S28" i="10"/>
  <c r="Q38" i="10"/>
  <c r="Q37" i="10"/>
  <c r="Q23" i="10"/>
  <c r="R23" i="10" s="1"/>
  <c r="Q30" i="10"/>
  <c r="Q20" i="10"/>
  <c r="R20" i="10"/>
  <c r="S18" i="10"/>
  <c r="S12" i="10"/>
  <c r="S30" i="10"/>
  <c r="Y58" i="11"/>
  <c r="W58" i="11"/>
  <c r="U58" i="11"/>
  <c r="S58" i="11"/>
  <c r="Z58" i="11"/>
  <c r="T57" i="11"/>
  <c r="W56" i="11"/>
  <c r="U56" i="11"/>
  <c r="S56" i="11"/>
  <c r="AA51" i="11"/>
  <c r="W51" i="11"/>
  <c r="U51" i="11"/>
  <c r="S51" i="11"/>
  <c r="W50" i="11"/>
  <c r="W49" i="11"/>
  <c r="T48" i="11"/>
  <c r="U47" i="11"/>
  <c r="R43" i="11"/>
  <c r="L42" i="11"/>
  <c r="R42" i="11"/>
  <c r="L41" i="11"/>
  <c r="W41" i="11"/>
  <c r="U41" i="11"/>
  <c r="S41" i="11"/>
  <c r="W40" i="11"/>
  <c r="U39" i="11"/>
  <c r="W38" i="11"/>
  <c r="R35" i="11"/>
  <c r="L34" i="11"/>
  <c r="R34" i="11"/>
  <c r="L33" i="11"/>
  <c r="W31" i="11"/>
  <c r="U31" i="11"/>
  <c r="S31" i="11"/>
  <c r="W30" i="11"/>
  <c r="U30" i="11"/>
  <c r="S30" i="11"/>
  <c r="X27" i="11"/>
  <c r="T27" i="11"/>
  <c r="W26" i="11"/>
  <c r="U26" i="11"/>
  <c r="S26" i="11"/>
  <c r="R21" i="11"/>
  <c r="K20" i="11"/>
  <c r="R19" i="11"/>
  <c r="W19" i="11"/>
  <c r="R18" i="11"/>
  <c r="T18" i="11" s="1"/>
  <c r="T16" i="11"/>
  <c r="W15" i="11"/>
  <c r="U15" i="11"/>
  <c r="S15" i="11"/>
  <c r="AA11" i="11"/>
  <c r="W8" i="11"/>
  <c r="U8" i="11"/>
  <c r="S8" i="11"/>
  <c r="W7" i="11"/>
  <c r="U7" i="11"/>
  <c r="S7" i="11"/>
  <c r="W6" i="11"/>
  <c r="U6" i="11"/>
  <c r="S6" i="11"/>
  <c r="D11" i="10"/>
  <c r="D7" i="10"/>
  <c r="D17" i="10"/>
  <c r="G17" i="10"/>
  <c r="D12" i="10"/>
  <c r="D15" i="10"/>
  <c r="D16" i="10"/>
  <c r="I16" i="10" s="1"/>
  <c r="D9" i="10"/>
  <c r="D14" i="10"/>
  <c r="D10" i="10"/>
  <c r="D6" i="10"/>
  <c r="D20" i="10"/>
  <c r="D21" i="10"/>
  <c r="M21" i="10" s="1"/>
  <c r="D22" i="10"/>
  <c r="D23" i="10"/>
  <c r="D24" i="10"/>
  <c r="M24" i="10" s="1"/>
  <c r="D25" i="10"/>
  <c r="D26" i="10"/>
  <c r="D27" i="10"/>
  <c r="M27" i="10" s="1"/>
  <c r="D28" i="10"/>
  <c r="D29" i="10"/>
  <c r="M29" i="10"/>
  <c r="D30" i="10"/>
  <c r="L30" i="10"/>
  <c r="D31" i="10"/>
  <c r="D32" i="10"/>
  <c r="L32" i="10"/>
  <c r="D33" i="10"/>
  <c r="D34" i="10"/>
  <c r="D35" i="10"/>
  <c r="F35" i="10" s="1"/>
  <c r="M35" i="10"/>
  <c r="R34" i="2"/>
  <c r="R32" i="2"/>
  <c r="R30" i="2"/>
  <c r="AI107" i="5" s="1"/>
  <c r="R28" i="2"/>
  <c r="AI96" i="5" s="1"/>
  <c r="R26" i="2"/>
  <c r="AI85" i="5" s="1"/>
  <c r="R24" i="2"/>
  <c r="R22" i="2"/>
  <c r="AI63" i="5" s="1"/>
  <c r="R20" i="2"/>
  <c r="R18" i="2"/>
  <c r="AI41" i="5" s="1"/>
  <c r="R16" i="2"/>
  <c r="AI30" i="5" s="1"/>
  <c r="R14" i="2"/>
  <c r="AI19" i="5"/>
  <c r="R12" i="2"/>
  <c r="O34" i="2"/>
  <c r="AC129" i="5" s="1"/>
  <c r="O32" i="2"/>
  <c r="AC118" i="5" s="1"/>
  <c r="O30" i="2"/>
  <c r="AC107" i="5"/>
  <c r="O28" i="2"/>
  <c r="AC96" i="5" s="1"/>
  <c r="O26" i="2"/>
  <c r="O24" i="2"/>
  <c r="AC74" i="5"/>
  <c r="O22" i="2"/>
  <c r="O20" i="2"/>
  <c r="AC52" i="5" s="1"/>
  <c r="O18" i="2"/>
  <c r="AC41" i="5"/>
  <c r="O16" i="2"/>
  <c r="O14" i="2"/>
  <c r="AC19" i="5"/>
  <c r="O12" i="2"/>
  <c r="AC8" i="5" s="1"/>
  <c r="L34" i="2"/>
  <c r="L32" i="2"/>
  <c r="L30" i="2"/>
  <c r="L28" i="2"/>
  <c r="W96" i="5"/>
  <c r="L26" i="2"/>
  <c r="W85" i="5"/>
  <c r="L24" i="2"/>
  <c r="L22" i="2"/>
  <c r="W63" i="5"/>
  <c r="L20" i="2"/>
  <c r="W52" i="5" s="1"/>
  <c r="L18" i="2"/>
  <c r="L16" i="2"/>
  <c r="W30" i="5" s="1"/>
  <c r="L14" i="2"/>
  <c r="L12" i="2"/>
  <c r="I34" i="2"/>
  <c r="Q129" i="5"/>
  <c r="I32" i="2"/>
  <c r="I30" i="2"/>
  <c r="Q107" i="5"/>
  <c r="I28" i="2"/>
  <c r="Q96" i="5"/>
  <c r="I26" i="2"/>
  <c r="I24" i="2"/>
  <c r="I22" i="2"/>
  <c r="I20" i="2"/>
  <c r="Q52" i="5" s="1"/>
  <c r="I18" i="2"/>
  <c r="I16" i="2"/>
  <c r="I14" i="2"/>
  <c r="I12" i="2"/>
  <c r="F34" i="2"/>
  <c r="F32" i="2"/>
  <c r="K118" i="5"/>
  <c r="F30" i="2"/>
  <c r="F28" i="2"/>
  <c r="K96" i="5"/>
  <c r="F26" i="2"/>
  <c r="K85" i="5" s="1"/>
  <c r="F24" i="2"/>
  <c r="K74" i="5" s="1"/>
  <c r="F22" i="2"/>
  <c r="F20" i="2"/>
  <c r="F18" i="2"/>
  <c r="F16" i="2"/>
  <c r="F14" i="2"/>
  <c r="F12" i="2"/>
  <c r="C34" i="2"/>
  <c r="C32" i="2"/>
  <c r="E118" i="5" s="1"/>
  <c r="C30" i="2"/>
  <c r="C28" i="2"/>
  <c r="C26" i="2"/>
  <c r="E85" i="5"/>
  <c r="C24" i="2"/>
  <c r="C22" i="2"/>
  <c r="C20" i="2"/>
  <c r="E52" i="5"/>
  <c r="C18" i="2"/>
  <c r="E41" i="5" s="1"/>
  <c r="C16" i="2"/>
  <c r="E30" i="5"/>
  <c r="C14" i="2"/>
  <c r="C12" i="2"/>
  <c r="H719" i="4"/>
  <c r="I719" i="4"/>
  <c r="H718" i="4"/>
  <c r="I718" i="4"/>
  <c r="G717" i="4"/>
  <c r="H717" i="4"/>
  <c r="I717" i="4"/>
  <c r="G716" i="4"/>
  <c r="H716" i="4"/>
  <c r="I716" i="4"/>
  <c r="F719" i="4"/>
  <c r="F718" i="4"/>
  <c r="F717" i="4"/>
  <c r="F716" i="4"/>
  <c r="F720" i="4" s="1"/>
  <c r="E713" i="4"/>
  <c r="I713" i="4"/>
  <c r="H713" i="4" s="1"/>
  <c r="H709" i="4"/>
  <c r="I709" i="4"/>
  <c r="H708" i="4"/>
  <c r="I708" i="4"/>
  <c r="G707" i="4"/>
  <c r="H707" i="4"/>
  <c r="I707" i="4"/>
  <c r="G706" i="4"/>
  <c r="H706" i="4"/>
  <c r="I706" i="4"/>
  <c r="F709" i="4"/>
  <c r="F708" i="4"/>
  <c r="F707" i="4"/>
  <c r="F710" i="4" s="1"/>
  <c r="F706" i="4"/>
  <c r="E703" i="4"/>
  <c r="G699" i="4"/>
  <c r="H699" i="4"/>
  <c r="I699" i="4"/>
  <c r="G698" i="4"/>
  <c r="H698" i="4"/>
  <c r="I698" i="4"/>
  <c r="I700" i="4" s="1"/>
  <c r="H697" i="4"/>
  <c r="I697" i="4"/>
  <c r="H696" i="4"/>
  <c r="I696" i="4"/>
  <c r="F699" i="4"/>
  <c r="F698" i="4"/>
  <c r="F697" i="4"/>
  <c r="F696" i="4"/>
  <c r="F700" i="4" s="1"/>
  <c r="E693" i="4"/>
  <c r="I693" i="4" s="1"/>
  <c r="H693" i="4" s="1"/>
  <c r="G689" i="4"/>
  <c r="H689" i="4"/>
  <c r="I689" i="4"/>
  <c r="G688" i="4"/>
  <c r="H688" i="4"/>
  <c r="I688" i="4"/>
  <c r="H687" i="4"/>
  <c r="I687" i="4"/>
  <c r="H686" i="4"/>
  <c r="I686" i="4"/>
  <c r="F689" i="4"/>
  <c r="F688" i="4"/>
  <c r="F687" i="4"/>
  <c r="F686" i="4"/>
  <c r="E683" i="4"/>
  <c r="I683" i="4" s="1"/>
  <c r="H683" i="4" s="1"/>
  <c r="H679" i="4"/>
  <c r="I679" i="4"/>
  <c r="I680" i="4" s="1"/>
  <c r="H678" i="4"/>
  <c r="I678" i="4"/>
  <c r="H677" i="4"/>
  <c r="H680" i="4" s="1"/>
  <c r="I677" i="4"/>
  <c r="H676" i="4"/>
  <c r="I676" i="4"/>
  <c r="F679" i="4"/>
  <c r="F678" i="4"/>
  <c r="F680" i="4" s="1"/>
  <c r="F677" i="4"/>
  <c r="F676" i="4"/>
  <c r="E673" i="4"/>
  <c r="H669" i="4"/>
  <c r="I669" i="4"/>
  <c r="H668" i="4"/>
  <c r="I668" i="4"/>
  <c r="H667" i="4"/>
  <c r="I667" i="4"/>
  <c r="H666" i="4"/>
  <c r="H670" i="4" s="1"/>
  <c r="I666" i="4"/>
  <c r="F669" i="4"/>
  <c r="F668" i="4"/>
  <c r="F667" i="4"/>
  <c r="F666" i="4"/>
  <c r="E663" i="4"/>
  <c r="I662" i="4" s="1"/>
  <c r="H662" i="4" s="1"/>
  <c r="H659" i="4"/>
  <c r="I659" i="4"/>
  <c r="H658" i="4"/>
  <c r="I658" i="4"/>
  <c r="G657" i="4"/>
  <c r="H657" i="4"/>
  <c r="I657" i="4"/>
  <c r="G656" i="4"/>
  <c r="G660" i="4" s="1"/>
  <c r="H656" i="4"/>
  <c r="I656" i="4"/>
  <c r="I660" i="4" s="1"/>
  <c r="F659" i="4"/>
  <c r="F658" i="4"/>
  <c r="F657" i="4"/>
  <c r="F656" i="4"/>
  <c r="E653" i="4"/>
  <c r="I653" i="4"/>
  <c r="H653" i="4" s="1"/>
  <c r="H649" i="4"/>
  <c r="I649" i="4"/>
  <c r="H648" i="4"/>
  <c r="I648" i="4"/>
  <c r="G647" i="4"/>
  <c r="H647" i="4"/>
  <c r="I647" i="4"/>
  <c r="G646" i="4"/>
  <c r="H646" i="4"/>
  <c r="H650" i="4" s="1"/>
  <c r="I646" i="4"/>
  <c r="F649" i="4"/>
  <c r="F648" i="4"/>
  <c r="F647" i="4"/>
  <c r="F646" i="4"/>
  <c r="E643" i="4"/>
  <c r="G639" i="4"/>
  <c r="H639" i="4"/>
  <c r="I639" i="4"/>
  <c r="G638" i="4"/>
  <c r="H638" i="4"/>
  <c r="I638" i="4"/>
  <c r="H637" i="4"/>
  <c r="I637" i="4"/>
  <c r="H636" i="4"/>
  <c r="I636" i="4"/>
  <c r="F639" i="4"/>
  <c r="F638" i="4"/>
  <c r="F637" i="4"/>
  <c r="F636" i="4"/>
  <c r="F640" i="4" s="1"/>
  <c r="E633" i="4"/>
  <c r="I633" i="4"/>
  <c r="H633" i="4" s="1"/>
  <c r="G629" i="4"/>
  <c r="H629" i="4"/>
  <c r="I629" i="4"/>
  <c r="G628" i="4"/>
  <c r="H628" i="4"/>
  <c r="H630" i="4" s="1"/>
  <c r="I628" i="4"/>
  <c r="I630" i="4" s="1"/>
  <c r="H627" i="4"/>
  <c r="I627" i="4"/>
  <c r="H626" i="4"/>
  <c r="I626" i="4"/>
  <c r="F629" i="4"/>
  <c r="F628" i="4"/>
  <c r="F627" i="4"/>
  <c r="F626" i="4"/>
  <c r="F630" i="4" s="1"/>
  <c r="E623" i="4"/>
  <c r="I623" i="4" s="1"/>
  <c r="H623" i="4" s="1"/>
  <c r="H619" i="4"/>
  <c r="I619" i="4"/>
  <c r="H618" i="4"/>
  <c r="I618" i="4"/>
  <c r="H617" i="4"/>
  <c r="I617" i="4"/>
  <c r="I620" i="4" s="1"/>
  <c r="H616" i="4"/>
  <c r="I616" i="4"/>
  <c r="F619" i="4"/>
  <c r="F618" i="4"/>
  <c r="F617" i="4"/>
  <c r="F616" i="4"/>
  <c r="E613" i="4"/>
  <c r="I613" i="4"/>
  <c r="H613" i="4" s="1"/>
  <c r="H609" i="4"/>
  <c r="I609" i="4"/>
  <c r="H608" i="4"/>
  <c r="I608" i="4"/>
  <c r="H607" i="4"/>
  <c r="H610" i="4" s="1"/>
  <c r="I607" i="4"/>
  <c r="H606" i="4"/>
  <c r="I606" i="4"/>
  <c r="F609" i="4"/>
  <c r="F608" i="4"/>
  <c r="F607" i="4"/>
  <c r="F610" i="4" s="1"/>
  <c r="F606" i="4"/>
  <c r="E603" i="4"/>
  <c r="G603" i="4" s="1"/>
  <c r="D75" i="9"/>
  <c r="D74" i="9"/>
  <c r="F74" i="9"/>
  <c r="D73" i="9"/>
  <c r="E73" i="9" s="1"/>
  <c r="D72" i="9"/>
  <c r="H72" i="9" s="1"/>
  <c r="D71" i="9"/>
  <c r="D70" i="9"/>
  <c r="H70" i="9" s="1"/>
  <c r="D69" i="9"/>
  <c r="D68" i="9"/>
  <c r="D67" i="9"/>
  <c r="D66" i="9"/>
  <c r="F66" i="9" s="1"/>
  <c r="D65" i="9"/>
  <c r="D64" i="9"/>
  <c r="H68" i="9"/>
  <c r="F68" i="9"/>
  <c r="F72" i="9"/>
  <c r="E68" i="9"/>
  <c r="E72" i="9"/>
  <c r="H599" i="4"/>
  <c r="I599" i="4"/>
  <c r="H598" i="4"/>
  <c r="I598" i="4"/>
  <c r="G597" i="4"/>
  <c r="H597" i="4"/>
  <c r="I597" i="4"/>
  <c r="G596" i="4"/>
  <c r="H596" i="4"/>
  <c r="I596" i="4"/>
  <c r="F599" i="4"/>
  <c r="F598" i="4"/>
  <c r="F600" i="4" s="1"/>
  <c r="F597" i="4"/>
  <c r="F596" i="4"/>
  <c r="E593" i="4"/>
  <c r="H589" i="4"/>
  <c r="I589" i="4"/>
  <c r="H588" i="4"/>
  <c r="I588" i="4"/>
  <c r="G587" i="4"/>
  <c r="G590" i="4" s="1"/>
  <c r="H587" i="4"/>
  <c r="I587" i="4"/>
  <c r="I590" i="4" s="1"/>
  <c r="G586" i="4"/>
  <c r="H586" i="4"/>
  <c r="I586" i="4"/>
  <c r="F589" i="4"/>
  <c r="F588" i="4"/>
  <c r="F587" i="4"/>
  <c r="F590" i="4" s="1"/>
  <c r="F586" i="4"/>
  <c r="E583" i="4"/>
  <c r="G579" i="4"/>
  <c r="H579" i="4"/>
  <c r="I579" i="4"/>
  <c r="G578" i="4"/>
  <c r="H578" i="4"/>
  <c r="I578" i="4"/>
  <c r="H577" i="4"/>
  <c r="I577" i="4"/>
  <c r="H576" i="4"/>
  <c r="I576" i="4"/>
  <c r="I580" i="4" s="1"/>
  <c r="F579" i="4"/>
  <c r="F578" i="4"/>
  <c r="F577" i="4"/>
  <c r="F576" i="4"/>
  <c r="F580" i="4" s="1"/>
  <c r="E573" i="4"/>
  <c r="I573" i="4" s="1"/>
  <c r="H573" i="4" s="1"/>
  <c r="G569" i="4"/>
  <c r="H569" i="4"/>
  <c r="I569" i="4"/>
  <c r="I570" i="4" s="1"/>
  <c r="G568" i="4"/>
  <c r="H568" i="4"/>
  <c r="I568" i="4"/>
  <c r="H567" i="4"/>
  <c r="I567" i="4"/>
  <c r="H566" i="4"/>
  <c r="H570" i="4" s="1"/>
  <c r="I566" i="4"/>
  <c r="F569" i="4"/>
  <c r="F570" i="4" s="1"/>
  <c r="F568" i="4"/>
  <c r="F567" i="4"/>
  <c r="F566" i="4"/>
  <c r="E563" i="4"/>
  <c r="I563" i="4"/>
  <c r="H563" i="4"/>
  <c r="H559" i="4"/>
  <c r="I559" i="4"/>
  <c r="H558" i="4"/>
  <c r="I558" i="4"/>
  <c r="H557" i="4"/>
  <c r="I557" i="4"/>
  <c r="H556" i="4"/>
  <c r="I556" i="4"/>
  <c r="F559" i="4"/>
  <c r="F558" i="4"/>
  <c r="F560" i="4" s="1"/>
  <c r="F557" i="4"/>
  <c r="F556" i="4"/>
  <c r="E553" i="4"/>
  <c r="I553" i="4" s="1"/>
  <c r="H553" i="4" s="1"/>
  <c r="H549" i="4"/>
  <c r="I549" i="4"/>
  <c r="H548" i="4"/>
  <c r="I548" i="4"/>
  <c r="H547" i="4"/>
  <c r="I547" i="4"/>
  <c r="H546" i="4"/>
  <c r="I546" i="4"/>
  <c r="F549" i="4"/>
  <c r="F548" i="4"/>
  <c r="F547" i="4"/>
  <c r="F550" i="4" s="1"/>
  <c r="F546" i="4"/>
  <c r="E543" i="4"/>
  <c r="H539" i="4"/>
  <c r="I539" i="4"/>
  <c r="H538" i="4"/>
  <c r="I538" i="4"/>
  <c r="I540" i="4" s="1"/>
  <c r="L57" i="9" s="1"/>
  <c r="G537" i="4"/>
  <c r="H537" i="4"/>
  <c r="H540" i="4" s="1"/>
  <c r="K57" i="9" s="1"/>
  <c r="I537" i="4"/>
  <c r="G536" i="4"/>
  <c r="H536" i="4"/>
  <c r="I536" i="4"/>
  <c r="F539" i="4"/>
  <c r="F538" i="4"/>
  <c r="F537" i="4"/>
  <c r="F536" i="4"/>
  <c r="F540" i="4" s="1"/>
  <c r="W10" i="10" s="1"/>
  <c r="E533" i="4"/>
  <c r="I533" i="4" s="1"/>
  <c r="H533" i="4" s="1"/>
  <c r="H529" i="4"/>
  <c r="I529" i="4"/>
  <c r="H528" i="4"/>
  <c r="I528" i="4"/>
  <c r="I530" i="4" s="1"/>
  <c r="G527" i="4"/>
  <c r="H527" i="4"/>
  <c r="I527" i="4"/>
  <c r="H526" i="4"/>
  <c r="I526" i="4"/>
  <c r="F529" i="4"/>
  <c r="F528" i="4"/>
  <c r="F527" i="4"/>
  <c r="F526" i="4"/>
  <c r="E523" i="4"/>
  <c r="I523" i="4"/>
  <c r="H523" i="4"/>
  <c r="H519" i="4"/>
  <c r="I519" i="4"/>
  <c r="H518" i="4"/>
  <c r="I518" i="4"/>
  <c r="H517" i="4"/>
  <c r="I517" i="4"/>
  <c r="H516" i="4"/>
  <c r="I516" i="4"/>
  <c r="F519" i="4"/>
  <c r="F520" i="4" s="1"/>
  <c r="I55" i="9" s="1"/>
  <c r="F518" i="4"/>
  <c r="F517" i="4"/>
  <c r="F516" i="4"/>
  <c r="E513" i="4"/>
  <c r="I513" i="4"/>
  <c r="H513" i="4"/>
  <c r="H509" i="4"/>
  <c r="I509" i="4"/>
  <c r="G508" i="4"/>
  <c r="H508" i="4"/>
  <c r="I508" i="4"/>
  <c r="H507" i="4"/>
  <c r="I507" i="4"/>
  <c r="H506" i="4"/>
  <c r="I506" i="4"/>
  <c r="F509" i="4"/>
  <c r="F508" i="4"/>
  <c r="F507" i="4"/>
  <c r="F506" i="4"/>
  <c r="E503" i="4"/>
  <c r="I503" i="4"/>
  <c r="H503" i="4" s="1"/>
  <c r="H499" i="4"/>
  <c r="I499" i="4"/>
  <c r="H498" i="4"/>
  <c r="I498" i="4"/>
  <c r="H497" i="4"/>
  <c r="I497" i="4"/>
  <c r="H496" i="4"/>
  <c r="I496" i="4"/>
  <c r="F499" i="4"/>
  <c r="F498" i="4"/>
  <c r="F497" i="4"/>
  <c r="F496" i="4"/>
  <c r="H486" i="4"/>
  <c r="I486" i="4"/>
  <c r="F486" i="4"/>
  <c r="E493" i="4"/>
  <c r="I493" i="4"/>
  <c r="H493" i="4" s="1"/>
  <c r="H489" i="4"/>
  <c r="I489" i="4"/>
  <c r="H488" i="4"/>
  <c r="I488" i="4"/>
  <c r="H487" i="4"/>
  <c r="I487" i="4"/>
  <c r="F489" i="4"/>
  <c r="F488" i="4"/>
  <c r="F487" i="4"/>
  <c r="E483" i="4"/>
  <c r="I483" i="4" s="1"/>
  <c r="H483" i="4" s="1"/>
  <c r="H479" i="4"/>
  <c r="I479" i="4"/>
  <c r="H478" i="4"/>
  <c r="I478" i="4"/>
  <c r="G477" i="4"/>
  <c r="H477" i="4"/>
  <c r="I477" i="4"/>
  <c r="H476" i="4"/>
  <c r="I476" i="4"/>
  <c r="F479" i="4"/>
  <c r="F480" i="4" s="1"/>
  <c r="I51" i="9" s="1"/>
  <c r="F478" i="4"/>
  <c r="F477" i="4"/>
  <c r="F476" i="4"/>
  <c r="E473" i="4"/>
  <c r="I473" i="4"/>
  <c r="H473" i="4"/>
  <c r="H469" i="4"/>
  <c r="I469" i="4"/>
  <c r="H468" i="4"/>
  <c r="I468" i="4"/>
  <c r="G467" i="4"/>
  <c r="H467" i="4"/>
  <c r="I467" i="4"/>
  <c r="G466" i="4"/>
  <c r="H466" i="4"/>
  <c r="I466" i="4"/>
  <c r="I470" i="4" s="1"/>
  <c r="F469" i="4"/>
  <c r="F468" i="4"/>
  <c r="F467" i="4"/>
  <c r="F466" i="4"/>
  <c r="E463" i="4"/>
  <c r="I463" i="4"/>
  <c r="H463" i="4" s="1"/>
  <c r="G459" i="4"/>
  <c r="H459" i="4"/>
  <c r="H460" i="4" s="1"/>
  <c r="Y36" i="10" s="1"/>
  <c r="I459" i="4"/>
  <c r="H458" i="4"/>
  <c r="I458" i="4"/>
  <c r="H457" i="4"/>
  <c r="I457" i="4"/>
  <c r="H456" i="4"/>
  <c r="I456" i="4"/>
  <c r="F459" i="4"/>
  <c r="F460" i="4" s="1"/>
  <c r="F458" i="4"/>
  <c r="F457" i="4"/>
  <c r="F456" i="4"/>
  <c r="E453" i="4"/>
  <c r="I453" i="4" s="1"/>
  <c r="H453" i="4"/>
  <c r="G449" i="4"/>
  <c r="H449" i="4"/>
  <c r="I449" i="4"/>
  <c r="G448" i="4"/>
  <c r="H448" i="4"/>
  <c r="I448" i="4"/>
  <c r="H447" i="4"/>
  <c r="I447" i="4"/>
  <c r="H446" i="4"/>
  <c r="H450" i="4" s="1"/>
  <c r="I446" i="4"/>
  <c r="F449" i="4"/>
  <c r="F448" i="4"/>
  <c r="F447" i="4"/>
  <c r="F446" i="4"/>
  <c r="E443" i="4"/>
  <c r="I443" i="4"/>
  <c r="H443" i="4" s="1"/>
  <c r="H439" i="4"/>
  <c r="I439" i="4"/>
  <c r="H438" i="4"/>
  <c r="I438" i="4"/>
  <c r="H437" i="4"/>
  <c r="I437" i="4"/>
  <c r="H436" i="4"/>
  <c r="H440" i="4" s="1"/>
  <c r="K47" i="9" s="1"/>
  <c r="I436" i="4"/>
  <c r="E433" i="4"/>
  <c r="I433" i="4" s="1"/>
  <c r="H433" i="4" s="1"/>
  <c r="F439" i="4"/>
  <c r="F438" i="4"/>
  <c r="F437" i="4"/>
  <c r="F436" i="4"/>
  <c r="H429" i="4"/>
  <c r="H430" i="4" s="1"/>
  <c r="I429" i="4"/>
  <c r="H428" i="4"/>
  <c r="I428" i="4"/>
  <c r="H427" i="4"/>
  <c r="I427" i="4"/>
  <c r="H426" i="4"/>
  <c r="I426" i="4"/>
  <c r="F429" i="4"/>
  <c r="F428" i="4"/>
  <c r="F430" i="4" s="1"/>
  <c r="W29" i="10" s="1"/>
  <c r="F427" i="4"/>
  <c r="F426" i="4"/>
  <c r="E423" i="4"/>
  <c r="I423" i="4"/>
  <c r="H423" i="4" s="1"/>
  <c r="H419" i="4"/>
  <c r="I419" i="4"/>
  <c r="H418" i="4"/>
  <c r="I418" i="4"/>
  <c r="H417" i="4"/>
  <c r="I417" i="4"/>
  <c r="H416" i="4"/>
  <c r="I416" i="4"/>
  <c r="I420" i="4" s="1"/>
  <c r="Z34" i="10" s="1"/>
  <c r="F419" i="4"/>
  <c r="F418" i="4"/>
  <c r="F420" i="4" s="1"/>
  <c r="F417" i="4"/>
  <c r="F416" i="4"/>
  <c r="E413" i="4"/>
  <c r="I413" i="4"/>
  <c r="H413" i="4" s="1"/>
  <c r="H409" i="4"/>
  <c r="I409" i="4"/>
  <c r="H408" i="4"/>
  <c r="I408" i="4"/>
  <c r="G407" i="4"/>
  <c r="H407" i="4"/>
  <c r="I407" i="4"/>
  <c r="G406" i="4"/>
  <c r="H406" i="4"/>
  <c r="H410" i="4" s="1"/>
  <c r="I406" i="4"/>
  <c r="I410" i="4" s="1"/>
  <c r="M38" i="10" s="1"/>
  <c r="F409" i="4"/>
  <c r="F410" i="4" s="1"/>
  <c r="F408" i="4"/>
  <c r="F407" i="4"/>
  <c r="F406" i="4"/>
  <c r="E403" i="4"/>
  <c r="G399" i="4"/>
  <c r="H399" i="4"/>
  <c r="H400" i="4" s="1"/>
  <c r="I399" i="4"/>
  <c r="H398" i="4"/>
  <c r="I398" i="4"/>
  <c r="H397" i="4"/>
  <c r="I397" i="4"/>
  <c r="H396" i="4"/>
  <c r="I396" i="4"/>
  <c r="I400" i="4" s="1"/>
  <c r="L43" i="9" s="1"/>
  <c r="F399" i="4"/>
  <c r="F398" i="4"/>
  <c r="F397" i="4"/>
  <c r="F396" i="4"/>
  <c r="E393" i="4"/>
  <c r="I393" i="4"/>
  <c r="H393" i="4" s="1"/>
  <c r="G389" i="4"/>
  <c r="H389" i="4"/>
  <c r="I389" i="4"/>
  <c r="G388" i="4"/>
  <c r="H388" i="4"/>
  <c r="I388" i="4"/>
  <c r="H387" i="4"/>
  <c r="I387" i="4"/>
  <c r="H386" i="4"/>
  <c r="I386" i="4"/>
  <c r="F389" i="4"/>
  <c r="F388" i="4"/>
  <c r="F387" i="4"/>
  <c r="F386" i="4"/>
  <c r="E383" i="4"/>
  <c r="I383" i="4" s="1"/>
  <c r="H383" i="4"/>
  <c r="H379" i="4"/>
  <c r="I379" i="4"/>
  <c r="H378" i="4"/>
  <c r="I378" i="4"/>
  <c r="H377" i="4"/>
  <c r="I377" i="4"/>
  <c r="H376" i="4"/>
  <c r="H380" i="4" s="1"/>
  <c r="I376" i="4"/>
  <c r="I380" i="4" s="1"/>
  <c r="M39" i="11" s="1"/>
  <c r="F379" i="4"/>
  <c r="F378" i="4"/>
  <c r="F377" i="4"/>
  <c r="F376" i="4"/>
  <c r="E373" i="4"/>
  <c r="I373" i="4"/>
  <c r="H373" i="4" s="1"/>
  <c r="H369" i="4"/>
  <c r="I369" i="4"/>
  <c r="H368" i="4"/>
  <c r="I368" i="4"/>
  <c r="F369" i="4"/>
  <c r="F368" i="4"/>
  <c r="H367" i="4"/>
  <c r="I367" i="4"/>
  <c r="H366" i="4"/>
  <c r="H370" i="4" s="1"/>
  <c r="I366" i="4"/>
  <c r="F367" i="4"/>
  <c r="F366" i="4"/>
  <c r="E363" i="4"/>
  <c r="I363" i="4" s="1"/>
  <c r="H363" i="4"/>
  <c r="I362" i="4"/>
  <c r="H362" i="4" s="1"/>
  <c r="H359" i="4"/>
  <c r="I359" i="4"/>
  <c r="H358" i="4"/>
  <c r="I358" i="4"/>
  <c r="H357" i="4"/>
  <c r="I357" i="4"/>
  <c r="G356" i="4"/>
  <c r="H356" i="4"/>
  <c r="I356" i="4"/>
  <c r="F359" i="4"/>
  <c r="F358" i="4"/>
  <c r="F357" i="4"/>
  <c r="F356" i="4"/>
  <c r="E353" i="4"/>
  <c r="I353" i="4" s="1"/>
  <c r="H353" i="4" s="1"/>
  <c r="H349" i="4"/>
  <c r="I349" i="4"/>
  <c r="H348" i="4"/>
  <c r="I348" i="4"/>
  <c r="F349" i="4"/>
  <c r="F348" i="4"/>
  <c r="G347" i="4"/>
  <c r="G350" i="4" s="1"/>
  <c r="J38" i="9" s="1"/>
  <c r="H347" i="4"/>
  <c r="I347" i="4"/>
  <c r="G346" i="4"/>
  <c r="H346" i="4"/>
  <c r="H350" i="4" s="1"/>
  <c r="I346" i="4"/>
  <c r="F347" i="4"/>
  <c r="F350" i="4" s="1"/>
  <c r="F346" i="4"/>
  <c r="E343" i="4"/>
  <c r="I342" i="4" s="1"/>
  <c r="H342" i="4" s="1"/>
  <c r="G339" i="4"/>
  <c r="H339" i="4"/>
  <c r="I339" i="4"/>
  <c r="G338" i="4"/>
  <c r="H338" i="4"/>
  <c r="I338" i="4"/>
  <c r="I340" i="4" s="1"/>
  <c r="H337" i="4"/>
  <c r="I337" i="4"/>
  <c r="H336" i="4"/>
  <c r="I336" i="4"/>
  <c r="F339" i="4"/>
  <c r="F338" i="4"/>
  <c r="F337" i="4"/>
  <c r="F336" i="4"/>
  <c r="F340" i="4" s="1"/>
  <c r="E333" i="4"/>
  <c r="I333" i="4" s="1"/>
  <c r="H333" i="4" s="1"/>
  <c r="G329" i="4"/>
  <c r="H329" i="4"/>
  <c r="I329" i="4"/>
  <c r="G328" i="4"/>
  <c r="H328" i="4"/>
  <c r="I328" i="4"/>
  <c r="F329" i="4"/>
  <c r="F328" i="4"/>
  <c r="H327" i="4"/>
  <c r="H330" i="4" s="1"/>
  <c r="I327" i="4"/>
  <c r="H326" i="4"/>
  <c r="I326" i="4"/>
  <c r="I330" i="4" s="1"/>
  <c r="F327" i="4"/>
  <c r="F326" i="4"/>
  <c r="E323" i="4"/>
  <c r="I323" i="4"/>
  <c r="H323" i="4"/>
  <c r="H319" i="4"/>
  <c r="I319" i="4"/>
  <c r="H318" i="4"/>
  <c r="I318" i="4"/>
  <c r="F319" i="4"/>
  <c r="F318" i="4"/>
  <c r="H317" i="4"/>
  <c r="I317" i="4"/>
  <c r="F317" i="4"/>
  <c r="H316" i="4"/>
  <c r="I316" i="4"/>
  <c r="F316" i="4"/>
  <c r="F320" i="4" s="1"/>
  <c r="E313" i="4"/>
  <c r="I313" i="4" s="1"/>
  <c r="H313" i="4" s="1"/>
  <c r="H309" i="4"/>
  <c r="I309" i="4"/>
  <c r="H308" i="4"/>
  <c r="I308" i="4"/>
  <c r="F309" i="4"/>
  <c r="F308" i="4"/>
  <c r="H307" i="4"/>
  <c r="I307" i="4"/>
  <c r="H306" i="4"/>
  <c r="H310" i="4" s="1"/>
  <c r="K34" i="9" s="1"/>
  <c r="I306" i="4"/>
  <c r="F307" i="4"/>
  <c r="F310" i="4" s="1"/>
  <c r="W13" i="10" s="1"/>
  <c r="F306" i="4"/>
  <c r="E303" i="4"/>
  <c r="H299" i="4"/>
  <c r="I299" i="4"/>
  <c r="H298" i="4"/>
  <c r="I298" i="4"/>
  <c r="I300" i="4" s="1"/>
  <c r="F299" i="4"/>
  <c r="F298" i="4"/>
  <c r="H297" i="4"/>
  <c r="I297" i="4"/>
  <c r="G296" i="4"/>
  <c r="H296" i="4"/>
  <c r="I296" i="4"/>
  <c r="F297" i="4"/>
  <c r="F300" i="4" s="1"/>
  <c r="I33" i="9" s="1"/>
  <c r="F296" i="4"/>
  <c r="E293" i="4"/>
  <c r="I293" i="4" s="1"/>
  <c r="H293" i="4" s="1"/>
  <c r="H289" i="4"/>
  <c r="I289" i="4"/>
  <c r="H288" i="4"/>
  <c r="I288" i="4"/>
  <c r="F289" i="4"/>
  <c r="F288" i="4"/>
  <c r="H287" i="4"/>
  <c r="I287" i="4"/>
  <c r="I290" i="4" s="1"/>
  <c r="G286" i="4"/>
  <c r="H286" i="4"/>
  <c r="I286" i="4"/>
  <c r="F287" i="4"/>
  <c r="F290" i="4" s="1"/>
  <c r="I32" i="9" s="1"/>
  <c r="F286" i="4"/>
  <c r="E283" i="4"/>
  <c r="I283" i="4"/>
  <c r="H283" i="4"/>
  <c r="G279" i="4"/>
  <c r="H279" i="4"/>
  <c r="I279" i="4"/>
  <c r="G278" i="4"/>
  <c r="H278" i="4"/>
  <c r="I278" i="4"/>
  <c r="F279" i="4"/>
  <c r="F278" i="4"/>
  <c r="F280" i="4" s="1"/>
  <c r="H277" i="4"/>
  <c r="I277" i="4"/>
  <c r="H276" i="4"/>
  <c r="H280" i="4" s="1"/>
  <c r="I276" i="4"/>
  <c r="F277" i="4"/>
  <c r="F276" i="4"/>
  <c r="E273" i="4"/>
  <c r="I273" i="4"/>
  <c r="H273" i="4" s="1"/>
  <c r="G269" i="4"/>
  <c r="H269" i="4"/>
  <c r="I269" i="4"/>
  <c r="G268" i="4"/>
  <c r="H268" i="4"/>
  <c r="I268" i="4"/>
  <c r="F269" i="4"/>
  <c r="F268" i="4"/>
  <c r="H267" i="4"/>
  <c r="I267" i="4"/>
  <c r="H266" i="4"/>
  <c r="I266" i="4"/>
  <c r="F267" i="4"/>
  <c r="F266" i="4"/>
  <c r="E263" i="4"/>
  <c r="H259" i="4"/>
  <c r="I259" i="4"/>
  <c r="H258" i="4"/>
  <c r="I258" i="4"/>
  <c r="F259" i="4"/>
  <c r="F258" i="4"/>
  <c r="F260" i="4" s="1"/>
  <c r="I29" i="9" s="1"/>
  <c r="H257" i="4"/>
  <c r="I257" i="4"/>
  <c r="I260" i="4" s="1"/>
  <c r="H256" i="4"/>
  <c r="I256" i="4"/>
  <c r="F257" i="4"/>
  <c r="F256" i="4"/>
  <c r="E253" i="4"/>
  <c r="I253" i="4"/>
  <c r="H253" i="4" s="1"/>
  <c r="H249" i="4"/>
  <c r="I249" i="4"/>
  <c r="I250" i="4" s="1"/>
  <c r="F249" i="4"/>
  <c r="H248" i="4"/>
  <c r="I248" i="4"/>
  <c r="F248" i="4"/>
  <c r="H247" i="4"/>
  <c r="I247" i="4"/>
  <c r="F247" i="4"/>
  <c r="H246" i="4"/>
  <c r="H250" i="4" s="1"/>
  <c r="K28" i="9" s="1"/>
  <c r="I246" i="4"/>
  <c r="F246" i="4"/>
  <c r="E243" i="4"/>
  <c r="I243" i="4"/>
  <c r="H243" i="4"/>
  <c r="H239" i="4"/>
  <c r="I239" i="4"/>
  <c r="H238" i="4"/>
  <c r="I238" i="4"/>
  <c r="F239" i="4"/>
  <c r="F238" i="4"/>
  <c r="H237" i="4"/>
  <c r="I237" i="4"/>
  <c r="F237" i="4"/>
  <c r="F240" i="4" s="1"/>
  <c r="G236" i="4"/>
  <c r="H236" i="4"/>
  <c r="H240" i="4" s="1"/>
  <c r="I236" i="4"/>
  <c r="F236" i="4"/>
  <c r="E233" i="4"/>
  <c r="I233" i="4"/>
  <c r="H233" i="4" s="1"/>
  <c r="H229" i="4"/>
  <c r="I229" i="4"/>
  <c r="H228" i="4"/>
  <c r="I228" i="4"/>
  <c r="F229" i="4"/>
  <c r="F228" i="4"/>
  <c r="G227" i="4"/>
  <c r="H227" i="4"/>
  <c r="I227" i="4"/>
  <c r="G226" i="4"/>
  <c r="H226" i="4"/>
  <c r="I226" i="4"/>
  <c r="F227" i="4"/>
  <c r="F226" i="4"/>
  <c r="E223" i="4"/>
  <c r="I223" i="4" s="1"/>
  <c r="H223" i="4"/>
  <c r="G219" i="4"/>
  <c r="H219" i="4"/>
  <c r="I219" i="4"/>
  <c r="H218" i="4"/>
  <c r="I218" i="4"/>
  <c r="F219" i="4"/>
  <c r="F218" i="4"/>
  <c r="H217" i="4"/>
  <c r="I217" i="4"/>
  <c r="H216" i="4"/>
  <c r="I216" i="4"/>
  <c r="F217" i="4"/>
  <c r="F216" i="4"/>
  <c r="E213" i="4"/>
  <c r="I213" i="4"/>
  <c r="H213" i="4"/>
  <c r="G209" i="4"/>
  <c r="H209" i="4"/>
  <c r="I209" i="4"/>
  <c r="G208" i="4"/>
  <c r="H208" i="4"/>
  <c r="I208" i="4"/>
  <c r="F209" i="4"/>
  <c r="F208" i="4"/>
  <c r="F210" i="4" s="1"/>
  <c r="W35" i="10" s="1"/>
  <c r="H207" i="4"/>
  <c r="I207" i="4"/>
  <c r="F207" i="4"/>
  <c r="H206" i="4"/>
  <c r="I206" i="4"/>
  <c r="F206" i="4"/>
  <c r="E203" i="4"/>
  <c r="I203" i="4"/>
  <c r="H203" i="4" s="1"/>
  <c r="H199" i="4"/>
  <c r="I199" i="4"/>
  <c r="H198" i="4"/>
  <c r="I198" i="4"/>
  <c r="F199" i="4"/>
  <c r="F198" i="4"/>
  <c r="F200" i="4" s="1"/>
  <c r="H197" i="4"/>
  <c r="I197" i="4"/>
  <c r="F197" i="4"/>
  <c r="H196" i="4"/>
  <c r="I196" i="4"/>
  <c r="F196" i="4"/>
  <c r="E193" i="4"/>
  <c r="I193" i="4"/>
  <c r="H193" i="4" s="1"/>
  <c r="H189" i="4"/>
  <c r="I189" i="4"/>
  <c r="F189" i="4"/>
  <c r="H188" i="4"/>
  <c r="I188" i="4"/>
  <c r="F188" i="4"/>
  <c r="H187" i="4"/>
  <c r="H190" i="4" s="1"/>
  <c r="K22" i="9" s="1"/>
  <c r="I187" i="4"/>
  <c r="F187" i="4"/>
  <c r="H186" i="4"/>
  <c r="I186" i="4"/>
  <c r="F186" i="4"/>
  <c r="E183" i="4"/>
  <c r="H179" i="4"/>
  <c r="H180" i="4" s="1"/>
  <c r="I179" i="4"/>
  <c r="F179" i="4"/>
  <c r="H178" i="4"/>
  <c r="I178" i="4"/>
  <c r="F178" i="4"/>
  <c r="G177" i="4"/>
  <c r="H177" i="4"/>
  <c r="I177" i="4"/>
  <c r="F177" i="4"/>
  <c r="F180" i="4" s="1"/>
  <c r="H176" i="4"/>
  <c r="I176" i="4"/>
  <c r="F176" i="4"/>
  <c r="E173" i="4"/>
  <c r="H169" i="4"/>
  <c r="I169" i="4"/>
  <c r="I170" i="4" s="1"/>
  <c r="F169" i="4"/>
  <c r="H168" i="4"/>
  <c r="I168" i="4"/>
  <c r="F168" i="4"/>
  <c r="H167" i="4"/>
  <c r="H170" i="4" s="1"/>
  <c r="K20" i="9" s="1"/>
  <c r="I167" i="4"/>
  <c r="F167" i="4"/>
  <c r="G166" i="4"/>
  <c r="H166" i="4"/>
  <c r="I166" i="4"/>
  <c r="F166" i="4"/>
  <c r="F170" i="4" s="1"/>
  <c r="E163" i="4"/>
  <c r="I163" i="4"/>
  <c r="H163" i="4" s="1"/>
  <c r="G159" i="4"/>
  <c r="H159" i="4"/>
  <c r="I159" i="4"/>
  <c r="H158" i="4"/>
  <c r="I158" i="4"/>
  <c r="F159" i="4"/>
  <c r="F158" i="4"/>
  <c r="H149" i="4"/>
  <c r="I149" i="4"/>
  <c r="G148" i="4"/>
  <c r="H148" i="4"/>
  <c r="I148" i="4"/>
  <c r="F149" i="4"/>
  <c r="F148" i="4"/>
  <c r="G117" i="4"/>
  <c r="H117" i="4"/>
  <c r="I117" i="4"/>
  <c r="F117" i="4"/>
  <c r="G116" i="4"/>
  <c r="H116" i="4"/>
  <c r="I116" i="4"/>
  <c r="F116" i="4"/>
  <c r="E113" i="4"/>
  <c r="H107" i="4"/>
  <c r="I107" i="4"/>
  <c r="F107" i="4"/>
  <c r="G106" i="4"/>
  <c r="H106" i="4"/>
  <c r="I106" i="4"/>
  <c r="F106" i="4"/>
  <c r="E103" i="4"/>
  <c r="I103" i="4"/>
  <c r="H103" i="4" s="1"/>
  <c r="G99" i="4"/>
  <c r="G100" i="4" s="1"/>
  <c r="H99" i="4"/>
  <c r="I99" i="4"/>
  <c r="F99" i="4"/>
  <c r="H98" i="4"/>
  <c r="I98" i="4"/>
  <c r="F98" i="4"/>
  <c r="H97" i="4"/>
  <c r="I97" i="4"/>
  <c r="I100" i="4" s="1"/>
  <c r="M9" i="10" s="1"/>
  <c r="F97" i="4"/>
  <c r="H96" i="4"/>
  <c r="I96" i="4"/>
  <c r="F96" i="4"/>
  <c r="E93" i="4"/>
  <c r="G89" i="4"/>
  <c r="H89" i="4"/>
  <c r="I89" i="4"/>
  <c r="F89" i="4"/>
  <c r="G88" i="4"/>
  <c r="H88" i="4"/>
  <c r="I88" i="4"/>
  <c r="F88" i="4"/>
  <c r="H87" i="4"/>
  <c r="I87" i="4"/>
  <c r="I90" i="4" s="1"/>
  <c r="F87" i="4"/>
  <c r="H86" i="4"/>
  <c r="I86" i="4"/>
  <c r="F86" i="4"/>
  <c r="E83" i="4"/>
  <c r="I83" i="4"/>
  <c r="H83" i="4" s="1"/>
  <c r="H79" i="4"/>
  <c r="H80" i="4" s="1"/>
  <c r="I79" i="4"/>
  <c r="H78" i="4"/>
  <c r="I78" i="4"/>
  <c r="F79" i="4"/>
  <c r="F78" i="4"/>
  <c r="H77" i="4"/>
  <c r="I77" i="4"/>
  <c r="F77" i="4"/>
  <c r="H76" i="4"/>
  <c r="I76" i="4"/>
  <c r="F76" i="4"/>
  <c r="E73" i="4"/>
  <c r="I73" i="4"/>
  <c r="H73" i="4" s="1"/>
  <c r="H69" i="4"/>
  <c r="I69" i="4"/>
  <c r="F69" i="4"/>
  <c r="H68" i="4"/>
  <c r="I68" i="4"/>
  <c r="I70" i="4" s="1"/>
  <c r="F68" i="4"/>
  <c r="H67" i="4"/>
  <c r="H70" i="4" s="1"/>
  <c r="I67" i="4"/>
  <c r="F67" i="4"/>
  <c r="H66" i="4"/>
  <c r="I66" i="4"/>
  <c r="F66" i="4"/>
  <c r="E63" i="4"/>
  <c r="D63" i="9"/>
  <c r="H63" i="9" s="1"/>
  <c r="D57" i="9"/>
  <c r="H57" i="9" s="1"/>
  <c r="D51" i="9"/>
  <c r="D45" i="9"/>
  <c r="D39" i="9"/>
  <c r="D33" i="9"/>
  <c r="D27" i="9"/>
  <c r="E27" i="9"/>
  <c r="D21" i="9"/>
  <c r="F21" i="9" s="1"/>
  <c r="D15" i="9"/>
  <c r="D62" i="9"/>
  <c r="D56" i="9"/>
  <c r="D50" i="9"/>
  <c r="D44" i="9"/>
  <c r="D38" i="9"/>
  <c r="D32" i="9"/>
  <c r="D26" i="9"/>
  <c r="D20" i="9"/>
  <c r="E20" i="9" s="1"/>
  <c r="D14" i="9"/>
  <c r="D61" i="9"/>
  <c r="D55" i="9"/>
  <c r="D49" i="9"/>
  <c r="D43" i="9"/>
  <c r="D37" i="9"/>
  <c r="G37" i="9" s="1"/>
  <c r="D31" i="9"/>
  <c r="F31" i="9" s="1"/>
  <c r="D25" i="9"/>
  <c r="D19" i="9"/>
  <c r="D13" i="9"/>
  <c r="D60" i="9"/>
  <c r="D54" i="9"/>
  <c r="D48" i="9"/>
  <c r="D42" i="9"/>
  <c r="D36" i="9"/>
  <c r="D30" i="9"/>
  <c r="D24" i="9"/>
  <c r="D18" i="9"/>
  <c r="D12" i="9"/>
  <c r="D59" i="9"/>
  <c r="D53" i="9"/>
  <c r="D47" i="9"/>
  <c r="D41" i="9"/>
  <c r="D35" i="9"/>
  <c r="D29" i="9"/>
  <c r="E29" i="9" s="1"/>
  <c r="D23" i="9"/>
  <c r="D22" i="9"/>
  <c r="D17" i="9"/>
  <c r="D11" i="9"/>
  <c r="D58" i="9"/>
  <c r="G58" i="9" s="1"/>
  <c r="D52" i="9"/>
  <c r="D46" i="9"/>
  <c r="D40" i="9"/>
  <c r="D34" i="9"/>
  <c r="D28" i="9"/>
  <c r="D16" i="9"/>
  <c r="D10" i="9"/>
  <c r="N11" i="2"/>
  <c r="Y7" i="5"/>
  <c r="H11" i="2"/>
  <c r="M7" i="5" s="1"/>
  <c r="E53" i="4"/>
  <c r="I53" i="4"/>
  <c r="H53" i="4" s="1"/>
  <c r="E43" i="4"/>
  <c r="I43" i="4" s="1"/>
  <c r="H43" i="4"/>
  <c r="E33" i="4"/>
  <c r="I33" i="4" s="1"/>
  <c r="H33" i="4" s="1"/>
  <c r="E23" i="4"/>
  <c r="F59" i="4"/>
  <c r="H59" i="4"/>
  <c r="I59" i="4"/>
  <c r="F58" i="4"/>
  <c r="H58" i="4"/>
  <c r="I58" i="4"/>
  <c r="F57" i="4"/>
  <c r="H57" i="4"/>
  <c r="I57" i="4"/>
  <c r="F56" i="4"/>
  <c r="F60" i="4" s="1"/>
  <c r="H56" i="4"/>
  <c r="I56" i="4"/>
  <c r="E59" i="4"/>
  <c r="E58" i="4"/>
  <c r="E57" i="4"/>
  <c r="E56" i="4"/>
  <c r="F49" i="4"/>
  <c r="H49" i="4"/>
  <c r="H50" i="4" s="1"/>
  <c r="I49" i="4"/>
  <c r="F48" i="4"/>
  <c r="H48" i="4"/>
  <c r="I48" i="4"/>
  <c r="F47" i="4"/>
  <c r="H47" i="4"/>
  <c r="I47" i="4"/>
  <c r="F46" i="4"/>
  <c r="F50" i="4" s="1"/>
  <c r="H46" i="4"/>
  <c r="I46" i="4"/>
  <c r="E49" i="4"/>
  <c r="E48" i="4"/>
  <c r="E47" i="4"/>
  <c r="E46" i="4"/>
  <c r="F39" i="4"/>
  <c r="H39" i="4"/>
  <c r="H40" i="4" s="1"/>
  <c r="K7" i="9" s="1"/>
  <c r="I39" i="4"/>
  <c r="F38" i="4"/>
  <c r="H38" i="4"/>
  <c r="I38" i="4"/>
  <c r="F37" i="4"/>
  <c r="H37" i="4"/>
  <c r="I37" i="4"/>
  <c r="F36" i="4"/>
  <c r="H36" i="4"/>
  <c r="I36" i="4"/>
  <c r="E39" i="4"/>
  <c r="E38" i="4"/>
  <c r="E37" i="4"/>
  <c r="E36" i="4"/>
  <c r="F29" i="4"/>
  <c r="H29" i="4"/>
  <c r="H30" i="4" s="1"/>
  <c r="I29" i="4"/>
  <c r="F28" i="4"/>
  <c r="H28" i="4"/>
  <c r="I28" i="4"/>
  <c r="F27" i="4"/>
  <c r="H27" i="4"/>
  <c r="I27" i="4"/>
  <c r="F26" i="4"/>
  <c r="F30" i="4" s="1"/>
  <c r="H26" i="4"/>
  <c r="I26" i="4"/>
  <c r="E29" i="4"/>
  <c r="E28" i="4"/>
  <c r="E27" i="4"/>
  <c r="E26" i="4"/>
  <c r="F19" i="4"/>
  <c r="H19" i="4"/>
  <c r="H20" i="4" s="1"/>
  <c r="I19" i="4"/>
  <c r="F18" i="4"/>
  <c r="H18" i="4"/>
  <c r="I18" i="4"/>
  <c r="F17" i="4"/>
  <c r="H17" i="4"/>
  <c r="I17" i="4"/>
  <c r="F16" i="4"/>
  <c r="H16" i="4"/>
  <c r="I16" i="4"/>
  <c r="E19" i="4"/>
  <c r="E18" i="4"/>
  <c r="E17" i="4"/>
  <c r="E16" i="4"/>
  <c r="E13" i="4"/>
  <c r="I13" i="4"/>
  <c r="H13" i="4" s="1"/>
  <c r="F9" i="4"/>
  <c r="H9" i="4"/>
  <c r="I9" i="4"/>
  <c r="H8" i="4"/>
  <c r="I8" i="4"/>
  <c r="F8" i="4"/>
  <c r="I7" i="4"/>
  <c r="H7" i="4"/>
  <c r="F7" i="4"/>
  <c r="I6" i="4"/>
  <c r="H6" i="4"/>
  <c r="H10" i="4" s="1"/>
  <c r="F6" i="4"/>
  <c r="E9" i="4"/>
  <c r="E8" i="4"/>
  <c r="E7" i="4"/>
  <c r="E6" i="4"/>
  <c r="E3" i="4"/>
  <c r="I3" i="4"/>
  <c r="H3" i="4"/>
  <c r="E1" i="9"/>
  <c r="E11" i="2"/>
  <c r="G7" i="5" s="1"/>
  <c r="Q11" i="2"/>
  <c r="AE7" i="5" s="1"/>
  <c r="Y10" i="5" s="1"/>
  <c r="AG15" i="5"/>
  <c r="G39" i="4" s="1"/>
  <c r="AG13" i="5"/>
  <c r="G28" i="4"/>
  <c r="AG11" i="5"/>
  <c r="G47" i="4"/>
  <c r="AG9" i="5"/>
  <c r="G56" i="4" s="1"/>
  <c r="AA15" i="5"/>
  <c r="G29" i="4" s="1"/>
  <c r="AA13" i="5"/>
  <c r="G38" i="4"/>
  <c r="AA11" i="5"/>
  <c r="G57" i="4"/>
  <c r="AA9" i="5"/>
  <c r="G46" i="4"/>
  <c r="A126" i="5"/>
  <c r="A115" i="5"/>
  <c r="A104" i="5"/>
  <c r="A93" i="5"/>
  <c r="A82" i="5"/>
  <c r="A71" i="5"/>
  <c r="A2" i="5"/>
  <c r="AI129" i="5"/>
  <c r="AI118" i="5"/>
  <c r="AC85" i="5"/>
  <c r="AI74" i="5"/>
  <c r="AC63" i="5"/>
  <c r="AI52" i="5"/>
  <c r="AC30" i="5"/>
  <c r="Q33" i="2"/>
  <c r="AE128" i="5" s="1"/>
  <c r="N33" i="2"/>
  <c r="Y128" i="5"/>
  <c r="Q31" i="2"/>
  <c r="AE117" i="5"/>
  <c r="N31" i="2"/>
  <c r="Y117" i="5" s="1"/>
  <c r="Q29" i="2"/>
  <c r="AE106" i="5" s="1"/>
  <c r="A111" i="5" s="1"/>
  <c r="N29" i="2"/>
  <c r="Y106" i="5"/>
  <c r="A113" i="5" s="1"/>
  <c r="Q27" i="2"/>
  <c r="AE95" i="5"/>
  <c r="N27" i="2"/>
  <c r="Y95" i="5"/>
  <c r="A102" i="5" s="1"/>
  <c r="Q25" i="2"/>
  <c r="AE84" i="5" s="1"/>
  <c r="N25" i="2"/>
  <c r="Y84" i="5"/>
  <c r="Q23" i="2"/>
  <c r="AE73" i="5"/>
  <c r="N23" i="2"/>
  <c r="Y73" i="5"/>
  <c r="Q21" i="2"/>
  <c r="AE62" i="5" s="1"/>
  <c r="N21" i="2"/>
  <c r="Y62" i="5"/>
  <c r="Q19" i="2"/>
  <c r="AE51" i="5"/>
  <c r="N19" i="2"/>
  <c r="Y51" i="5" s="1"/>
  <c r="Q17" i="2"/>
  <c r="AE40" i="5" s="1"/>
  <c r="G47" i="5" s="1"/>
  <c r="N17" i="2"/>
  <c r="Y40" i="5"/>
  <c r="Q15" i="2"/>
  <c r="AE29" i="5"/>
  <c r="N15" i="2"/>
  <c r="Y29" i="5" s="1"/>
  <c r="Q13" i="2"/>
  <c r="N13" i="2"/>
  <c r="Y18" i="5"/>
  <c r="Q34" i="2"/>
  <c r="AE129" i="5" s="1"/>
  <c r="N34" i="2"/>
  <c r="Y129" i="5" s="1"/>
  <c r="Q32" i="2"/>
  <c r="AE118" i="5" s="1"/>
  <c r="N32" i="2"/>
  <c r="Y118" i="5"/>
  <c r="Q30" i="2"/>
  <c r="AE107" i="5" s="1"/>
  <c r="N30" i="2"/>
  <c r="Y107" i="5" s="1"/>
  <c r="Q28" i="2"/>
  <c r="AE96" i="5" s="1"/>
  <c r="N28" i="2"/>
  <c r="Y96" i="5"/>
  <c r="Q26" i="2"/>
  <c r="AE85" i="5" s="1"/>
  <c r="N26" i="2"/>
  <c r="Y85" i="5"/>
  <c r="Q24" i="2"/>
  <c r="AE74" i="5" s="1"/>
  <c r="N24" i="2"/>
  <c r="Y74" i="5"/>
  <c r="Q22" i="2"/>
  <c r="AE63" i="5" s="1"/>
  <c r="N22" i="2"/>
  <c r="Y63" i="5" s="1"/>
  <c r="Q20" i="2"/>
  <c r="AE52" i="5" s="1"/>
  <c r="N20" i="2"/>
  <c r="Y52" i="5"/>
  <c r="Q18" i="2"/>
  <c r="AE41" i="5" s="1"/>
  <c r="N18" i="2"/>
  <c r="Y41" i="5" s="1"/>
  <c r="Q16" i="2"/>
  <c r="AE30" i="5" s="1"/>
  <c r="N16" i="2"/>
  <c r="Y30" i="5"/>
  <c r="Q14" i="2"/>
  <c r="AE19" i="5" s="1"/>
  <c r="N14" i="2"/>
  <c r="Y19" i="5" s="1"/>
  <c r="Q12" i="2"/>
  <c r="AE8" i="5" s="1"/>
  <c r="N12" i="2"/>
  <c r="Y8" i="5"/>
  <c r="AI8" i="5"/>
  <c r="O82" i="3"/>
  <c r="Q82" i="3"/>
  <c r="H690" i="4"/>
  <c r="H640" i="4"/>
  <c r="I652" i="4"/>
  <c r="H652" i="4"/>
  <c r="G613" i="4"/>
  <c r="I572" i="4"/>
  <c r="H572" i="4" s="1"/>
  <c r="H560" i="4"/>
  <c r="F530" i="4"/>
  <c r="I56" i="9" s="1"/>
  <c r="I522" i="4"/>
  <c r="H522" i="4" s="1"/>
  <c r="E517" i="4"/>
  <c r="E516" i="4"/>
  <c r="G512" i="4"/>
  <c r="E507" i="4"/>
  <c r="E506" i="4"/>
  <c r="G502" i="4"/>
  <c r="E499" i="4"/>
  <c r="E498" i="4"/>
  <c r="E497" i="4"/>
  <c r="E496" i="4"/>
  <c r="G492" i="4"/>
  <c r="E489" i="4"/>
  <c r="E488" i="4"/>
  <c r="E487" i="4"/>
  <c r="E486" i="4"/>
  <c r="G483" i="4"/>
  <c r="E479" i="4"/>
  <c r="E478" i="4"/>
  <c r="G472" i="4"/>
  <c r="E469" i="4"/>
  <c r="E468" i="4"/>
  <c r="G463" i="4"/>
  <c r="G443" i="4"/>
  <c r="I18" i="10"/>
  <c r="H31" i="10"/>
  <c r="G9" i="10"/>
  <c r="F10" i="10"/>
  <c r="E397" i="4"/>
  <c r="E396" i="4"/>
  <c r="I392" i="4"/>
  <c r="H392" i="4"/>
  <c r="F390" i="4"/>
  <c r="E387" i="4"/>
  <c r="E386" i="4"/>
  <c r="F380" i="4"/>
  <c r="E379" i="4"/>
  <c r="E378" i="4"/>
  <c r="E377" i="4"/>
  <c r="E376" i="4"/>
  <c r="G372" i="4"/>
  <c r="E369" i="4"/>
  <c r="E368" i="4"/>
  <c r="E367" i="4"/>
  <c r="E366" i="4"/>
  <c r="F360" i="4"/>
  <c r="E359" i="4"/>
  <c r="E358" i="4"/>
  <c r="E349" i="4"/>
  <c r="E348" i="4"/>
  <c r="I332" i="4"/>
  <c r="H332" i="4" s="1"/>
  <c r="I312" i="4"/>
  <c r="H312" i="4" s="1"/>
  <c r="I292" i="4"/>
  <c r="H292" i="4"/>
  <c r="G283" i="4"/>
  <c r="E277" i="4"/>
  <c r="E276" i="4"/>
  <c r="E267" i="4"/>
  <c r="E266" i="4"/>
  <c r="E259" i="4"/>
  <c r="E258" i="4"/>
  <c r="E257" i="4"/>
  <c r="E256" i="4"/>
  <c r="E249" i="4"/>
  <c r="E248" i="4"/>
  <c r="E247" i="4"/>
  <c r="E246" i="4"/>
  <c r="E239" i="4"/>
  <c r="E238" i="4"/>
  <c r="G233" i="4"/>
  <c r="E229" i="4"/>
  <c r="E228" i="4"/>
  <c r="I220" i="4"/>
  <c r="M25" i="11"/>
  <c r="F156" i="4"/>
  <c r="H156" i="4"/>
  <c r="I156" i="4"/>
  <c r="I160" i="4" s="1"/>
  <c r="F157" i="4"/>
  <c r="H157" i="4"/>
  <c r="I157" i="4"/>
  <c r="E157" i="4"/>
  <c r="E156" i="4"/>
  <c r="E153" i="4"/>
  <c r="I153" i="4" s="1"/>
  <c r="H153" i="4" s="1"/>
  <c r="F146" i="4"/>
  <c r="F150" i="4" s="1"/>
  <c r="H146" i="4"/>
  <c r="H150" i="4" s="1"/>
  <c r="I146" i="4"/>
  <c r="F147" i="4"/>
  <c r="H147" i="4"/>
  <c r="I147" i="4"/>
  <c r="I150" i="4" s="1"/>
  <c r="E147" i="4"/>
  <c r="E146" i="4"/>
  <c r="E143" i="4"/>
  <c r="G142" i="4" s="1"/>
  <c r="F136" i="4"/>
  <c r="H136" i="4"/>
  <c r="I136" i="4"/>
  <c r="F137" i="4"/>
  <c r="H137" i="4"/>
  <c r="I137" i="4"/>
  <c r="F138" i="4"/>
  <c r="H138" i="4"/>
  <c r="I138" i="4"/>
  <c r="I140" i="4" s="1"/>
  <c r="F139" i="4"/>
  <c r="H139" i="4"/>
  <c r="I139" i="4"/>
  <c r="E139" i="4"/>
  <c r="E138" i="4"/>
  <c r="E137" i="4"/>
  <c r="E136" i="4"/>
  <c r="E133" i="4"/>
  <c r="F118" i="4"/>
  <c r="H118" i="4"/>
  <c r="H120" i="4" s="1"/>
  <c r="K15" i="9" s="1"/>
  <c r="I118" i="4"/>
  <c r="F119" i="4"/>
  <c r="H119" i="4"/>
  <c r="I119" i="4"/>
  <c r="E119" i="4"/>
  <c r="E118" i="4"/>
  <c r="F126" i="4"/>
  <c r="H126" i="4"/>
  <c r="I126" i="4"/>
  <c r="F127" i="4"/>
  <c r="H127" i="4"/>
  <c r="I127" i="4"/>
  <c r="F128" i="4"/>
  <c r="H128" i="4"/>
  <c r="I128" i="4"/>
  <c r="F129" i="4"/>
  <c r="H129" i="4"/>
  <c r="I129" i="4"/>
  <c r="E129" i="4"/>
  <c r="E128" i="4"/>
  <c r="E127" i="4"/>
  <c r="E126" i="4"/>
  <c r="E123" i="4"/>
  <c r="G282" i="4"/>
  <c r="F108" i="4"/>
  <c r="H108" i="4"/>
  <c r="I108" i="4"/>
  <c r="F109" i="4"/>
  <c r="H109" i="4"/>
  <c r="I109" i="4"/>
  <c r="E109" i="4"/>
  <c r="I102" i="4"/>
  <c r="H102" i="4"/>
  <c r="A60" i="5"/>
  <c r="A49" i="5"/>
  <c r="A38" i="5"/>
  <c r="A27" i="5"/>
  <c r="A16" i="5"/>
  <c r="A4" i="9"/>
  <c r="F32" i="9"/>
  <c r="E47" i="9"/>
  <c r="G45" i="9"/>
  <c r="G39" i="9"/>
  <c r="H19" i="9"/>
  <c r="H8" i="9"/>
  <c r="H14" i="9"/>
  <c r="Q397" i="3"/>
  <c r="G73" i="4"/>
  <c r="I682" i="4"/>
  <c r="H682" i="4" s="1"/>
  <c r="I672" i="4"/>
  <c r="H672" i="4" s="1"/>
  <c r="G562" i="4"/>
  <c r="I492" i="4"/>
  <c r="H492" i="4"/>
  <c r="G482" i="4"/>
  <c r="I412" i="4"/>
  <c r="H412" i="4" s="1"/>
  <c r="H160" i="4"/>
  <c r="G32" i="4"/>
  <c r="G13" i="4"/>
  <c r="G2" i="4"/>
  <c r="A116" i="5"/>
  <c r="A105" i="5"/>
  <c r="U125" i="5"/>
  <c r="G619" i="4"/>
  <c r="O125" i="5"/>
  <c r="G609" i="4" s="1"/>
  <c r="I125" i="5"/>
  <c r="G659" i="4" s="1"/>
  <c r="C125" i="5"/>
  <c r="G649" i="4" s="1"/>
  <c r="U123" i="5"/>
  <c r="G608" i="4"/>
  <c r="O123" i="5"/>
  <c r="G618" i="4"/>
  <c r="I123" i="5"/>
  <c r="G648" i="4"/>
  <c r="C123" i="5"/>
  <c r="G658" i="4"/>
  <c r="U121" i="5"/>
  <c r="G627" i="4" s="1"/>
  <c r="O121" i="5"/>
  <c r="G637" i="4"/>
  <c r="I121" i="5"/>
  <c r="G607" i="4"/>
  <c r="C121" i="5"/>
  <c r="G617" i="4"/>
  <c r="U119" i="5"/>
  <c r="G636" i="4" s="1"/>
  <c r="G640" i="4" s="1"/>
  <c r="O119" i="5"/>
  <c r="G626" i="4" s="1"/>
  <c r="I119" i="5"/>
  <c r="G616" i="4"/>
  <c r="C119" i="5"/>
  <c r="G606" i="4" s="1"/>
  <c r="U114" i="5"/>
  <c r="G559" i="4" s="1"/>
  <c r="O114" i="5"/>
  <c r="G549" i="4" s="1"/>
  <c r="I114" i="5"/>
  <c r="G599" i="4"/>
  <c r="C114" i="5"/>
  <c r="G589" i="4"/>
  <c r="U112" i="5"/>
  <c r="G548" i="4" s="1"/>
  <c r="O112" i="5"/>
  <c r="G558" i="4"/>
  <c r="I112" i="5"/>
  <c r="G588" i="4" s="1"/>
  <c r="C112" i="5"/>
  <c r="G598" i="4" s="1"/>
  <c r="U110" i="5"/>
  <c r="G567" i="4"/>
  <c r="O110" i="5"/>
  <c r="G577" i="4"/>
  <c r="G580" i="4" s="1"/>
  <c r="I110" i="5"/>
  <c r="G547" i="4"/>
  <c r="C110" i="5"/>
  <c r="G557" i="4" s="1"/>
  <c r="U108" i="5"/>
  <c r="G576" i="4"/>
  <c r="O108" i="5"/>
  <c r="G566" i="4" s="1"/>
  <c r="I108" i="5"/>
  <c r="G556" i="4" s="1"/>
  <c r="C108" i="5"/>
  <c r="G546" i="4"/>
  <c r="A94" i="5"/>
  <c r="A83" i="5"/>
  <c r="U103" i="5"/>
  <c r="G499" i="4"/>
  <c r="O103" i="5"/>
  <c r="G489" i="4" s="1"/>
  <c r="I103" i="5"/>
  <c r="G539" i="4"/>
  <c r="C103" i="5"/>
  <c r="G529" i="4"/>
  <c r="U101" i="5"/>
  <c r="G488" i="4"/>
  <c r="O101" i="5"/>
  <c r="G498" i="4"/>
  <c r="I101" i="5"/>
  <c r="G528" i="4"/>
  <c r="C101" i="5"/>
  <c r="G538" i="4"/>
  <c r="G540" i="4" s="1"/>
  <c r="J57" i="9"/>
  <c r="U99" i="5"/>
  <c r="G507" i="4"/>
  <c r="O99" i="5"/>
  <c r="G517" i="4"/>
  <c r="I99" i="5"/>
  <c r="G487" i="4"/>
  <c r="G490" i="4" s="1"/>
  <c r="K40" i="11" s="1"/>
  <c r="C99" i="5"/>
  <c r="G497" i="4"/>
  <c r="U97" i="5"/>
  <c r="G516" i="4"/>
  <c r="O97" i="5"/>
  <c r="G506" i="4"/>
  <c r="I97" i="5"/>
  <c r="G496" i="4" s="1"/>
  <c r="C97" i="5"/>
  <c r="G486" i="4"/>
  <c r="U92" i="5"/>
  <c r="G439" i="4"/>
  <c r="O92" i="5"/>
  <c r="G429" i="4" s="1"/>
  <c r="I92" i="5"/>
  <c r="G479" i="4"/>
  <c r="C92" i="5"/>
  <c r="G469" i="4"/>
  <c r="U90" i="5"/>
  <c r="G428" i="4"/>
  <c r="O90" i="5"/>
  <c r="G438" i="4" s="1"/>
  <c r="I90" i="5"/>
  <c r="G468" i="4"/>
  <c r="C90" i="5"/>
  <c r="G478" i="4"/>
  <c r="U88" i="5"/>
  <c r="G447" i="4"/>
  <c r="O88" i="5"/>
  <c r="G457" i="4"/>
  <c r="I88" i="5"/>
  <c r="G427" i="4"/>
  <c r="C88" i="5"/>
  <c r="G437" i="4"/>
  <c r="U86" i="5"/>
  <c r="G456" i="4"/>
  <c r="O86" i="5"/>
  <c r="G446" i="4"/>
  <c r="I86" i="5"/>
  <c r="G436" i="4"/>
  <c r="C86" i="5"/>
  <c r="G426" i="4"/>
  <c r="U136" i="5"/>
  <c r="G679" i="4" s="1"/>
  <c r="O136" i="5"/>
  <c r="G669" i="4"/>
  <c r="I136" i="5"/>
  <c r="G719" i="4"/>
  <c r="C136" i="5"/>
  <c r="G709" i="4" s="1"/>
  <c r="U134" i="5"/>
  <c r="G668" i="4"/>
  <c r="O134" i="5"/>
  <c r="G678" i="4" s="1"/>
  <c r="I134" i="5"/>
  <c r="G708" i="4" s="1"/>
  <c r="C134" i="5"/>
  <c r="G718" i="4" s="1"/>
  <c r="U132" i="5"/>
  <c r="G687" i="4"/>
  <c r="O132" i="5"/>
  <c r="G697" i="4"/>
  <c r="I132" i="5"/>
  <c r="G667" i="4"/>
  <c r="G670" i="4" s="1"/>
  <c r="C132" i="5"/>
  <c r="G677" i="4"/>
  <c r="U130" i="5"/>
  <c r="G696" i="4"/>
  <c r="O130" i="5"/>
  <c r="G686" i="4" s="1"/>
  <c r="I130" i="5"/>
  <c r="G676" i="4" s="1"/>
  <c r="C130" i="5"/>
  <c r="G666" i="4"/>
  <c r="A127" i="5"/>
  <c r="U81" i="5"/>
  <c r="G379" i="4"/>
  <c r="O81" i="5"/>
  <c r="G369" i="4" s="1"/>
  <c r="G370" i="4" s="1"/>
  <c r="J40" i="9" s="1"/>
  <c r="I81" i="5"/>
  <c r="G419" i="4"/>
  <c r="C81" i="5"/>
  <c r="G409" i="4"/>
  <c r="G410" i="4" s="1"/>
  <c r="J44" i="9" s="1"/>
  <c r="U79" i="5"/>
  <c r="G368" i="4"/>
  <c r="O79" i="5"/>
  <c r="G378" i="4" s="1"/>
  <c r="I79" i="5"/>
  <c r="G408" i="4"/>
  <c r="C79" i="5"/>
  <c r="G418" i="4"/>
  <c r="U77" i="5"/>
  <c r="G387" i="4"/>
  <c r="O77" i="5"/>
  <c r="G397" i="4"/>
  <c r="I77" i="5"/>
  <c r="G367" i="4"/>
  <c r="C77" i="5"/>
  <c r="G377" i="4" s="1"/>
  <c r="U75" i="5"/>
  <c r="G396" i="4"/>
  <c r="O75" i="5"/>
  <c r="G386" i="4"/>
  <c r="I75" i="5"/>
  <c r="G376" i="4"/>
  <c r="C75" i="5"/>
  <c r="G366" i="4"/>
  <c r="A72" i="5"/>
  <c r="U70" i="5"/>
  <c r="G319" i="4" s="1"/>
  <c r="O70" i="5"/>
  <c r="G309" i="4" s="1"/>
  <c r="I70" i="5"/>
  <c r="G359" i="4"/>
  <c r="C70" i="5"/>
  <c r="G349" i="4" s="1"/>
  <c r="U68" i="5"/>
  <c r="G308" i="4" s="1"/>
  <c r="O68" i="5"/>
  <c r="G318" i="4"/>
  <c r="I68" i="5"/>
  <c r="G348" i="4"/>
  <c r="C68" i="5"/>
  <c r="G358" i="4"/>
  <c r="G360" i="4"/>
  <c r="J39" i="9" s="1"/>
  <c r="U66" i="5"/>
  <c r="G327" i="4"/>
  <c r="O66" i="5"/>
  <c r="G337" i="4"/>
  <c r="I66" i="5"/>
  <c r="G307" i="4"/>
  <c r="C66" i="5"/>
  <c r="G317" i="4" s="1"/>
  <c r="U64" i="5"/>
  <c r="G336" i="4"/>
  <c r="O64" i="5"/>
  <c r="G326" i="4"/>
  <c r="I64" i="5"/>
  <c r="G316" i="4"/>
  <c r="C64" i="5"/>
  <c r="G306" i="4"/>
  <c r="A61" i="5"/>
  <c r="A50" i="5"/>
  <c r="U59" i="5"/>
  <c r="G259" i="4"/>
  <c r="O59" i="5"/>
  <c r="G249" i="4"/>
  <c r="I59" i="5"/>
  <c r="G299" i="4"/>
  <c r="C59" i="5"/>
  <c r="G289" i="4"/>
  <c r="U57" i="5"/>
  <c r="G248" i="4"/>
  <c r="O57" i="5"/>
  <c r="G258" i="4"/>
  <c r="I57" i="5"/>
  <c r="G288" i="4"/>
  <c r="C57" i="5"/>
  <c r="G298" i="4"/>
  <c r="U55" i="5"/>
  <c r="G267" i="4"/>
  <c r="G270" i="4" s="1"/>
  <c r="O55" i="5"/>
  <c r="G277" i="4" s="1"/>
  <c r="I55" i="5"/>
  <c r="G247" i="4"/>
  <c r="C55" i="5"/>
  <c r="G257" i="4" s="1"/>
  <c r="U53" i="5"/>
  <c r="G276" i="4"/>
  <c r="O53" i="5"/>
  <c r="G266" i="4"/>
  <c r="I53" i="5"/>
  <c r="G256" i="4"/>
  <c r="C53" i="5"/>
  <c r="G246" i="4"/>
  <c r="A39" i="5"/>
  <c r="U48" i="5"/>
  <c r="G199" i="4" s="1"/>
  <c r="O48" i="5"/>
  <c r="G189" i="4"/>
  <c r="I48" i="5"/>
  <c r="G239" i="4" s="1"/>
  <c r="G240" i="4" s="1"/>
  <c r="C48" i="5"/>
  <c r="G229" i="4"/>
  <c r="U46" i="5"/>
  <c r="G188" i="4" s="1"/>
  <c r="O46" i="5"/>
  <c r="G198" i="4"/>
  <c r="I46" i="5"/>
  <c r="G228" i="4" s="1"/>
  <c r="C46" i="5"/>
  <c r="G238" i="4" s="1"/>
  <c r="U44" i="5"/>
  <c r="G207" i="4"/>
  <c r="G210" i="4"/>
  <c r="O44" i="5"/>
  <c r="G217" i="4" s="1"/>
  <c r="I44" i="5"/>
  <c r="G187" i="4" s="1"/>
  <c r="C44" i="5"/>
  <c r="G197" i="4"/>
  <c r="U42" i="5"/>
  <c r="G216" i="4" s="1"/>
  <c r="O42" i="5"/>
  <c r="G206" i="4"/>
  <c r="I42" i="5"/>
  <c r="G196" i="4" s="1"/>
  <c r="G200" i="4" s="1"/>
  <c r="J23" i="9" s="1"/>
  <c r="C42" i="5"/>
  <c r="G186" i="4" s="1"/>
  <c r="U37" i="5"/>
  <c r="G139" i="4" s="1"/>
  <c r="O37" i="5"/>
  <c r="G129" i="4" s="1"/>
  <c r="I37" i="5"/>
  <c r="G179" i="4"/>
  <c r="C37" i="5"/>
  <c r="G169" i="4" s="1"/>
  <c r="U35" i="5"/>
  <c r="G128" i="4" s="1"/>
  <c r="O35" i="5"/>
  <c r="G138" i="4" s="1"/>
  <c r="I35" i="5"/>
  <c r="G168" i="4"/>
  <c r="G170" i="4"/>
  <c r="Y40" i="11" s="1"/>
  <c r="C35" i="5"/>
  <c r="G178" i="4"/>
  <c r="G180" i="4" s="1"/>
  <c r="U33" i="5"/>
  <c r="G147" i="4" s="1"/>
  <c r="O33" i="5"/>
  <c r="G157" i="4"/>
  <c r="I33" i="5"/>
  <c r="G127" i="4"/>
  <c r="C33" i="5"/>
  <c r="G137" i="4"/>
  <c r="U31" i="5"/>
  <c r="G156" i="4" s="1"/>
  <c r="G160" i="4" s="1"/>
  <c r="O31" i="5"/>
  <c r="G146" i="4"/>
  <c r="I31" i="5"/>
  <c r="G136" i="4"/>
  <c r="G140" i="4" s="1"/>
  <c r="X41" i="10" s="1"/>
  <c r="C31" i="5"/>
  <c r="G126" i="4"/>
  <c r="G130" i="4" s="1"/>
  <c r="A28" i="5"/>
  <c r="C22" i="5"/>
  <c r="G77" i="4"/>
  <c r="I22" i="5"/>
  <c r="G67" i="4"/>
  <c r="O22" i="5"/>
  <c r="G97" i="4"/>
  <c r="U22" i="5"/>
  <c r="G87" i="4" s="1"/>
  <c r="C24" i="5"/>
  <c r="G118" i="4"/>
  <c r="I24" i="5"/>
  <c r="G108" i="4"/>
  <c r="O24" i="5"/>
  <c r="G78" i="4" s="1"/>
  <c r="U24" i="5"/>
  <c r="G68" i="4" s="1"/>
  <c r="C26" i="5"/>
  <c r="G109" i="4"/>
  <c r="I26" i="5"/>
  <c r="G119" i="4" s="1"/>
  <c r="O26" i="5"/>
  <c r="G69" i="4" s="1"/>
  <c r="U26" i="5"/>
  <c r="G79" i="4" s="1"/>
  <c r="A17" i="5"/>
  <c r="U20" i="5"/>
  <c r="G96" i="4"/>
  <c r="O20" i="5"/>
  <c r="G86" i="4"/>
  <c r="G90" i="4" s="1"/>
  <c r="J12" i="9" s="1"/>
  <c r="I20" i="5"/>
  <c r="G76" i="4" s="1"/>
  <c r="C20" i="5"/>
  <c r="G66" i="4"/>
  <c r="A6" i="5"/>
  <c r="A5" i="5"/>
  <c r="K4" i="9"/>
  <c r="U15" i="5"/>
  <c r="G19" i="4" s="1"/>
  <c r="O15" i="5"/>
  <c r="G9" i="4"/>
  <c r="I15" i="5"/>
  <c r="G59" i="4" s="1"/>
  <c r="C15" i="5"/>
  <c r="G49" i="4" s="1"/>
  <c r="U13" i="5"/>
  <c r="O13" i="5"/>
  <c r="G18" i="4"/>
  <c r="I13" i="5"/>
  <c r="G48" i="4"/>
  <c r="G50" i="4" s="1"/>
  <c r="C13" i="5"/>
  <c r="G58" i="4"/>
  <c r="U11" i="5"/>
  <c r="G27" i="4" s="1"/>
  <c r="G30" i="4" s="1"/>
  <c r="O11" i="5"/>
  <c r="G37" i="4"/>
  <c r="I11" i="5"/>
  <c r="G7" i="4"/>
  <c r="C11" i="5"/>
  <c r="G17" i="4"/>
  <c r="U9" i="5"/>
  <c r="G36" i="4" s="1"/>
  <c r="G40" i="4" s="1"/>
  <c r="O9" i="5"/>
  <c r="G26" i="4"/>
  <c r="I9" i="5"/>
  <c r="G16" i="4" s="1"/>
  <c r="C9" i="5"/>
  <c r="G6" i="4" s="1"/>
  <c r="G10" i="4" s="1"/>
  <c r="K6" i="10" s="1"/>
  <c r="E21" i="2"/>
  <c r="G62" i="5" s="1"/>
  <c r="W129" i="5"/>
  <c r="W118" i="5"/>
  <c r="Q118" i="5"/>
  <c r="Q39" i="3"/>
  <c r="U38" i="10"/>
  <c r="Q40" i="3"/>
  <c r="Q41" i="3"/>
  <c r="Q42" i="3"/>
  <c r="Q43" i="3"/>
  <c r="Q44" i="3"/>
  <c r="Q45" i="3"/>
  <c r="Q46" i="3"/>
  <c r="H30" i="11" s="1"/>
  <c r="Q47" i="3"/>
  <c r="H31" i="11" s="1"/>
  <c r="Q48" i="3"/>
  <c r="Q49" i="3"/>
  <c r="Q50" i="3"/>
  <c r="H37" i="11"/>
  <c r="Q51" i="3"/>
  <c r="H38" i="11"/>
  <c r="Q52" i="3"/>
  <c r="Q53" i="3"/>
  <c r="H40" i="11"/>
  <c r="Q54" i="3"/>
  <c r="Q55" i="3"/>
  <c r="Q56" i="3"/>
  <c r="Q57" i="3"/>
  <c r="Q58" i="3"/>
  <c r="Q59" i="3"/>
  <c r="Q60" i="3"/>
  <c r="W74" i="5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E63" i="5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W19" i="5"/>
  <c r="Q367" i="3"/>
  <c r="Q368" i="3"/>
  <c r="Q369" i="3"/>
  <c r="Q370" i="3"/>
  <c r="Q371" i="3"/>
  <c r="W41" i="5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3" i="3"/>
  <c r="Q4" i="3"/>
  <c r="H8" i="11"/>
  <c r="Q5" i="3"/>
  <c r="H9" i="11" s="1"/>
  <c r="Q6" i="3"/>
  <c r="Q7" i="3"/>
  <c r="Q8" i="3"/>
  <c r="H14" i="11" s="1"/>
  <c r="Q9" i="3"/>
  <c r="Q10" i="3"/>
  <c r="H15" i="11" s="1"/>
  <c r="Q11" i="3"/>
  <c r="Q12" i="3"/>
  <c r="Q13" i="3"/>
  <c r="Q14" i="3"/>
  <c r="H21" i="11" s="1"/>
  <c r="Q15" i="3"/>
  <c r="Q16" i="3"/>
  <c r="Q17" i="3"/>
  <c r="Q18" i="3"/>
  <c r="Q19" i="3"/>
  <c r="Q20" i="3"/>
  <c r="H7" i="10" s="1"/>
  <c r="Q21" i="3"/>
  <c r="Q22" i="3"/>
  <c r="Q23" i="3"/>
  <c r="Q24" i="3"/>
  <c r="Q25" i="3"/>
  <c r="Q26" i="3"/>
  <c r="Q27" i="3"/>
  <c r="U37" i="10"/>
  <c r="Q28" i="3"/>
  <c r="Q29" i="3"/>
  <c r="Q30" i="3"/>
  <c r="Q31" i="3"/>
  <c r="Q32" i="3"/>
  <c r="Q33" i="3"/>
  <c r="Q34" i="3"/>
  <c r="Q35" i="3"/>
  <c r="Q36" i="3"/>
  <c r="Q37" i="3"/>
  <c r="Q38" i="3"/>
  <c r="Q2" i="3"/>
  <c r="H6" i="11" s="1"/>
  <c r="O549" i="3"/>
  <c r="O544" i="3"/>
  <c r="O547" i="3"/>
  <c r="O546" i="3"/>
  <c r="O543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2" i="3"/>
  <c r="K34" i="2"/>
  <c r="S129" i="5"/>
  <c r="H34" i="2"/>
  <c r="M129" i="5"/>
  <c r="E34" i="2"/>
  <c r="G129" i="5"/>
  <c r="B34" i="2"/>
  <c r="A129" i="5"/>
  <c r="K33" i="2"/>
  <c r="S128" i="5"/>
  <c r="Y133" i="5" s="1"/>
  <c r="H33" i="2"/>
  <c r="M128" i="5"/>
  <c r="S131" i="5" s="1"/>
  <c r="E33" i="2"/>
  <c r="G128" i="5"/>
  <c r="B33" i="2"/>
  <c r="A128" i="5"/>
  <c r="M135" i="5" s="1"/>
  <c r="K32" i="2"/>
  <c r="S118" i="5"/>
  <c r="H32" i="2"/>
  <c r="M118" i="5"/>
  <c r="E32" i="2"/>
  <c r="G118" i="5"/>
  <c r="B32" i="2"/>
  <c r="A118" i="5"/>
  <c r="K31" i="2"/>
  <c r="S117" i="5"/>
  <c r="AE124" i="5" s="1"/>
  <c r="H31" i="2"/>
  <c r="M117" i="5"/>
  <c r="Y124" i="5" s="1"/>
  <c r="E31" i="2"/>
  <c r="G117" i="5"/>
  <c r="B31" i="2"/>
  <c r="A117" i="5"/>
  <c r="S122" i="5" s="1"/>
  <c r="K30" i="2"/>
  <c r="S107" i="5"/>
  <c r="H30" i="2"/>
  <c r="M107" i="5"/>
  <c r="E30" i="2"/>
  <c r="G107" i="5"/>
  <c r="B30" i="2"/>
  <c r="A107" i="5"/>
  <c r="K29" i="2"/>
  <c r="S106" i="5"/>
  <c r="M109" i="5" s="1"/>
  <c r="H29" i="2"/>
  <c r="M106" i="5"/>
  <c r="Y113" i="5" s="1"/>
  <c r="E29" i="2"/>
  <c r="G106" i="5"/>
  <c r="B29" i="2"/>
  <c r="A106" i="5"/>
  <c r="K28" i="2"/>
  <c r="S96" i="5"/>
  <c r="H28" i="2"/>
  <c r="M96" i="5"/>
  <c r="E28" i="2"/>
  <c r="G96" i="5" s="1"/>
  <c r="B28" i="2"/>
  <c r="A96" i="5" s="1"/>
  <c r="K27" i="2"/>
  <c r="S95" i="5"/>
  <c r="H27" i="2"/>
  <c r="M95" i="5"/>
  <c r="E27" i="2"/>
  <c r="G95" i="5" s="1"/>
  <c r="B27" i="2"/>
  <c r="A95" i="5"/>
  <c r="S100" i="5" s="1"/>
  <c r="K26" i="2"/>
  <c r="S85" i="5"/>
  <c r="H26" i="2"/>
  <c r="M85" i="5"/>
  <c r="E26" i="2"/>
  <c r="G85" i="5" s="1"/>
  <c r="B26" i="2"/>
  <c r="A85" i="5" s="1"/>
  <c r="K25" i="2"/>
  <c r="S84" i="5"/>
  <c r="H25" i="2"/>
  <c r="M84" i="5"/>
  <c r="E25" i="2"/>
  <c r="G84" i="5" s="1"/>
  <c r="S91" i="5" s="1"/>
  <c r="B25" i="2"/>
  <c r="A84" i="5"/>
  <c r="M91" i="5" s="1"/>
  <c r="K24" i="2"/>
  <c r="S74" i="5"/>
  <c r="H24" i="2"/>
  <c r="M74" i="5"/>
  <c r="E24" i="2"/>
  <c r="G74" i="5" s="1"/>
  <c r="B24" i="2"/>
  <c r="A74" i="5" s="1"/>
  <c r="K23" i="2"/>
  <c r="S73" i="5"/>
  <c r="H23" i="2"/>
  <c r="M73" i="5"/>
  <c r="E23" i="2"/>
  <c r="G73" i="5" s="1"/>
  <c r="M78" i="5" s="1"/>
  <c r="B23" i="2"/>
  <c r="A73" i="5"/>
  <c r="G76" i="5" s="1"/>
  <c r="K22" i="2"/>
  <c r="S63" i="5"/>
  <c r="H22" i="2"/>
  <c r="M63" i="5"/>
  <c r="E22" i="2"/>
  <c r="G63" i="5" s="1"/>
  <c r="B22" i="2"/>
  <c r="A63" i="5" s="1"/>
  <c r="K21" i="2"/>
  <c r="S62" i="5"/>
  <c r="H21" i="2"/>
  <c r="M62" i="5"/>
  <c r="B21" i="2"/>
  <c r="A62" i="5" s="1"/>
  <c r="G65" i="5" s="1"/>
  <c r="K20" i="2"/>
  <c r="S52" i="5"/>
  <c r="H20" i="2"/>
  <c r="M52" i="5"/>
  <c r="E20" i="2"/>
  <c r="G52" i="5"/>
  <c r="B20" i="2"/>
  <c r="A52" i="5" s="1"/>
  <c r="K19" i="2"/>
  <c r="S51" i="5" s="1"/>
  <c r="H19" i="2"/>
  <c r="M51" i="5"/>
  <c r="E19" i="2"/>
  <c r="G51" i="5"/>
  <c r="B19" i="2"/>
  <c r="A51" i="5" s="1"/>
  <c r="K18" i="2"/>
  <c r="S41" i="5"/>
  <c r="H18" i="2"/>
  <c r="M41" i="5"/>
  <c r="E18" i="2"/>
  <c r="G41" i="5"/>
  <c r="B18" i="2"/>
  <c r="A41" i="5" s="1"/>
  <c r="K17" i="2"/>
  <c r="S40" i="5" s="1"/>
  <c r="M43" i="5" s="1"/>
  <c r="H17" i="2"/>
  <c r="M40" i="5"/>
  <c r="E17" i="2"/>
  <c r="G40" i="5"/>
  <c r="B17" i="2"/>
  <c r="A40" i="5" s="1"/>
  <c r="G43" i="5" s="1"/>
  <c r="K16" i="2"/>
  <c r="S30" i="5"/>
  <c r="H16" i="2"/>
  <c r="M30" i="5"/>
  <c r="E16" i="2"/>
  <c r="G30" i="5"/>
  <c r="B16" i="2"/>
  <c r="A30" i="5" s="1"/>
  <c r="K15" i="2"/>
  <c r="S29" i="5" s="1"/>
  <c r="AE36" i="5" s="1"/>
  <c r="H15" i="2"/>
  <c r="M29" i="5"/>
  <c r="E15" i="2"/>
  <c r="G29" i="5"/>
  <c r="B15" i="2"/>
  <c r="A29" i="5" s="1"/>
  <c r="G32" i="5" s="1"/>
  <c r="K14" i="2"/>
  <c r="S19" i="5"/>
  <c r="H14" i="2"/>
  <c r="M19" i="5"/>
  <c r="E14" i="2"/>
  <c r="G19" i="5"/>
  <c r="B14" i="2"/>
  <c r="A19" i="5" s="1"/>
  <c r="K13" i="2"/>
  <c r="S18" i="5" s="1"/>
  <c r="Y23" i="5" s="1"/>
  <c r="H13" i="2"/>
  <c r="M18" i="5"/>
  <c r="E13" i="2"/>
  <c r="G18" i="5"/>
  <c r="B13" i="2"/>
  <c r="A18" i="5" s="1"/>
  <c r="M25" i="5" s="1"/>
  <c r="K12" i="2"/>
  <c r="S8" i="5"/>
  <c r="H12" i="2"/>
  <c r="M8" i="5"/>
  <c r="E12" i="2"/>
  <c r="G8" i="5"/>
  <c r="B12" i="2"/>
  <c r="A8" i="5" s="1"/>
  <c r="K11" i="2"/>
  <c r="S7" i="5" s="1"/>
  <c r="A10" i="5"/>
  <c r="B11" i="2"/>
  <c r="A7" i="5"/>
  <c r="F61" i="9"/>
  <c r="G60" i="9"/>
  <c r="H58" i="9"/>
  <c r="F57" i="9"/>
  <c r="G56" i="9"/>
  <c r="F53" i="9"/>
  <c r="F13" i="9"/>
  <c r="H59" i="9"/>
  <c r="G57" i="9"/>
  <c r="G53" i="9"/>
  <c r="G59" i="9"/>
  <c r="H60" i="9"/>
  <c r="H56" i="9"/>
  <c r="F6" i="9"/>
  <c r="F48" i="9"/>
  <c r="G43" i="9"/>
  <c r="G51" i="9"/>
  <c r="F40" i="9"/>
  <c r="E25" i="9"/>
  <c r="E13" i="9"/>
  <c r="E6" i="9"/>
  <c r="H13" i="9"/>
  <c r="G31" i="9"/>
  <c r="E45" i="9"/>
  <c r="G25" i="9"/>
  <c r="H45" i="9"/>
  <c r="H29" i="9"/>
  <c r="E50" i="9"/>
  <c r="F41" i="9"/>
  <c r="G14" i="9"/>
  <c r="G16" i="9"/>
  <c r="E16" i="9"/>
  <c r="F16" i="9"/>
  <c r="F9" i="9"/>
  <c r="H22" i="9"/>
  <c r="H20" i="9"/>
  <c r="H16" i="9"/>
  <c r="G50" i="9"/>
  <c r="G46" i="9"/>
  <c r="F43" i="9"/>
  <c r="H40" i="9"/>
  <c r="E32" i="9"/>
  <c r="G22" i="9"/>
  <c r="F22" i="9"/>
  <c r="H25" i="9"/>
  <c r="E46" i="9"/>
  <c r="G13" i="9"/>
  <c r="G6" i="9"/>
  <c r="E19" i="9"/>
  <c r="E4" i="9"/>
  <c r="F19" i="9"/>
  <c r="H43" i="9"/>
  <c r="K8" i="5"/>
  <c r="I282" i="4"/>
  <c r="H282" i="4" s="1"/>
  <c r="G252" i="4"/>
  <c r="G203" i="4"/>
  <c r="G202" i="4"/>
  <c r="G182" i="4"/>
  <c r="I130" i="4"/>
  <c r="Z31" i="10" s="1"/>
  <c r="F70" i="4"/>
  <c r="W37" i="10"/>
  <c r="H210" i="4"/>
  <c r="F220" i="4"/>
  <c r="J25" i="11"/>
  <c r="F400" i="4"/>
  <c r="H470" i="4"/>
  <c r="Z8" i="11"/>
  <c r="I520" i="4"/>
  <c r="I600" i="4"/>
  <c r="L28" i="11"/>
  <c r="F190" i="4"/>
  <c r="F230" i="4"/>
  <c r="W40" i="10" s="1"/>
  <c r="H520" i="4"/>
  <c r="K55" i="9" s="1"/>
  <c r="I210" i="4"/>
  <c r="L24" i="9" s="1"/>
  <c r="W11" i="10"/>
  <c r="F100" i="4"/>
  <c r="H260" i="4"/>
  <c r="K29" i="9" s="1"/>
  <c r="I460" i="4"/>
  <c r="I10" i="4"/>
  <c r="I40" i="4"/>
  <c r="F40" i="4"/>
  <c r="I20" i="9"/>
  <c r="I200" i="4"/>
  <c r="H270" i="4"/>
  <c r="Z56" i="11" s="1"/>
  <c r="I310" i="4"/>
  <c r="I510" i="4"/>
  <c r="Z21" i="10" s="1"/>
  <c r="I650" i="4"/>
  <c r="I230" i="4"/>
  <c r="Z40" i="10" s="1"/>
  <c r="H230" i="4"/>
  <c r="I240" i="4"/>
  <c r="F250" i="4"/>
  <c r="W8" i="10"/>
  <c r="H360" i="4"/>
  <c r="K39" i="9"/>
  <c r="L56" i="9"/>
  <c r="F20" i="4"/>
  <c r="J10" i="10" s="1"/>
  <c r="I30" i="4"/>
  <c r="L6" i="9"/>
  <c r="F110" i="4"/>
  <c r="I280" i="4"/>
  <c r="L31" i="9" s="1"/>
  <c r="H320" i="4"/>
  <c r="Z7" i="11" s="1"/>
  <c r="I360" i="4"/>
  <c r="M17" i="10" s="1"/>
  <c r="I440" i="4"/>
  <c r="L47" i="9" s="1"/>
  <c r="H530" i="4"/>
  <c r="K56" i="9" s="1"/>
  <c r="H620" i="4"/>
  <c r="I190" i="4"/>
  <c r="H200" i="4"/>
  <c r="K23" i="9" s="1"/>
  <c r="H590" i="4"/>
  <c r="H600" i="4"/>
  <c r="I610" i="4"/>
  <c r="G690" i="4"/>
  <c r="I690" i="4"/>
  <c r="I20" i="4"/>
  <c r="Z38" i="11"/>
  <c r="Z44" i="11" s="1"/>
  <c r="H90" i="4"/>
  <c r="K12" i="9"/>
  <c r="I270" i="4"/>
  <c r="L30" i="9" s="1"/>
  <c r="H480" i="4"/>
  <c r="H510" i="4"/>
  <c r="I560" i="4"/>
  <c r="I60" i="4"/>
  <c r="I352" i="4"/>
  <c r="H352" i="4" s="1"/>
  <c r="G332" i="4"/>
  <c r="G333" i="4"/>
  <c r="G322" i="4"/>
  <c r="G313" i="4"/>
  <c r="G312" i="4"/>
  <c r="G302" i="4"/>
  <c r="G402" i="4"/>
  <c r="G392" i="4"/>
  <c r="G393" i="4"/>
  <c r="I372" i="4"/>
  <c r="H372" i="4"/>
  <c r="G363" i="4"/>
  <c r="H61" i="9"/>
  <c r="G563" i="4"/>
  <c r="G693" i="4"/>
  <c r="G83" i="4"/>
  <c r="G43" i="4"/>
  <c r="G33" i="4"/>
  <c r="G23" i="4"/>
  <c r="G3" i="4"/>
  <c r="E56" i="9"/>
  <c r="G412" i="4"/>
  <c r="G432" i="4"/>
  <c r="I482" i="4"/>
  <c r="H482" i="4" s="1"/>
  <c r="G572" i="4"/>
  <c r="I632" i="4"/>
  <c r="H632" i="4" s="1"/>
  <c r="G682" i="4"/>
  <c r="I692" i="4"/>
  <c r="H692" i="4" s="1"/>
  <c r="G102" i="4"/>
  <c r="I52" i="4"/>
  <c r="H52" i="4" s="1"/>
  <c r="I12" i="4"/>
  <c r="H12" i="4"/>
  <c r="I2" i="4"/>
  <c r="H2" i="4" s="1"/>
  <c r="G433" i="4"/>
  <c r="G493" i="4"/>
  <c r="G523" i="4"/>
  <c r="G573" i="4"/>
  <c r="G103" i="4"/>
  <c r="E43" i="9"/>
  <c r="F56" i="9"/>
  <c r="I222" i="4"/>
  <c r="H222" i="4" s="1"/>
  <c r="I432" i="4"/>
  <c r="H432" i="4" s="1"/>
  <c r="G413" i="4"/>
  <c r="E59" i="9"/>
  <c r="G112" i="4"/>
  <c r="G223" i="4"/>
  <c r="G222" i="4"/>
  <c r="H10" i="9"/>
  <c r="H18" i="9"/>
  <c r="F29" i="9"/>
  <c r="G82" i="4"/>
  <c r="F330" i="4"/>
  <c r="I82" i="4"/>
  <c r="H82" i="4"/>
  <c r="E14" i="9"/>
  <c r="F55" i="9"/>
  <c r="F60" i="9"/>
  <c r="E60" i="9"/>
  <c r="L25" i="11"/>
  <c r="G323" i="4"/>
  <c r="I322" i="4"/>
  <c r="H322" i="4"/>
  <c r="G442" i="4"/>
  <c r="I442" i="4"/>
  <c r="H442" i="4" s="1"/>
  <c r="I24" i="10"/>
  <c r="E48" i="9"/>
  <c r="I112" i="4"/>
  <c r="H112" i="4" s="1"/>
  <c r="G522" i="4"/>
  <c r="I502" i="4"/>
  <c r="H502" i="4" s="1"/>
  <c r="G503" i="4"/>
  <c r="H4" i="9"/>
  <c r="F4" i="9"/>
  <c r="E15" i="9"/>
  <c r="G15" i="9"/>
  <c r="H15" i="9"/>
  <c r="E37" i="9"/>
  <c r="E44" i="9"/>
  <c r="G44" i="9"/>
  <c r="H44" i="9"/>
  <c r="H49" i="9"/>
  <c r="E49" i="9"/>
  <c r="H33" i="9"/>
  <c r="F33" i="9"/>
  <c r="G54" i="9"/>
  <c r="F54" i="9"/>
  <c r="H62" i="9"/>
  <c r="G153" i="4"/>
  <c r="I152" i="4"/>
  <c r="H152" i="4" s="1"/>
  <c r="G632" i="4"/>
  <c r="G213" i="4"/>
  <c r="G212" i="4"/>
  <c r="I422" i="4"/>
  <c r="H422" i="4"/>
  <c r="G422" i="4"/>
  <c r="G553" i="4"/>
  <c r="H31" i="9"/>
  <c r="H52" i="9"/>
  <c r="I162" i="4"/>
  <c r="H162" i="4"/>
  <c r="G162" i="4"/>
  <c r="G353" i="4"/>
  <c r="G152" i="4"/>
  <c r="G452" i="4"/>
  <c r="G33" i="9"/>
  <c r="G383" i="4"/>
  <c r="H24" i="10"/>
  <c r="G423" i="4"/>
  <c r="I32" i="4"/>
  <c r="H32" i="4"/>
  <c r="I212" i="4"/>
  <c r="H212" i="4"/>
  <c r="F8" i="9"/>
  <c r="F44" i="9"/>
  <c r="F62" i="9"/>
  <c r="H54" i="9"/>
  <c r="I382" i="4"/>
  <c r="H382" i="4"/>
  <c r="G533" i="4"/>
  <c r="I72" i="4"/>
  <c r="H72" i="4" s="1"/>
  <c r="G72" i="4"/>
  <c r="F18" i="9"/>
  <c r="I272" i="4"/>
  <c r="H272" i="4" s="1"/>
  <c r="G273" i="4"/>
  <c r="G133" i="4"/>
  <c r="I462" i="4"/>
  <c r="H462" i="4"/>
  <c r="G692" i="4"/>
  <c r="G52" i="4"/>
  <c r="G53" i="4"/>
  <c r="F5" i="9"/>
  <c r="E9" i="9"/>
  <c r="H9" i="9"/>
  <c r="G9" i="9"/>
  <c r="F25" i="9"/>
  <c r="G30" i="9"/>
  <c r="G47" i="9"/>
  <c r="G55" i="9"/>
  <c r="E63" i="9"/>
  <c r="E18" i="9"/>
  <c r="E33" i="9"/>
  <c r="G4" i="9"/>
  <c r="G18" i="9"/>
  <c r="G382" i="4"/>
  <c r="F15" i="9"/>
  <c r="F24" i="9"/>
  <c r="E42" i="9"/>
  <c r="E41" i="9"/>
  <c r="G28" i="9"/>
  <c r="E54" i="9"/>
  <c r="E62" i="9"/>
  <c r="G12" i="4"/>
  <c r="G163" i="4"/>
  <c r="G272" i="4"/>
  <c r="G183" i="4"/>
  <c r="I302" i="4"/>
  <c r="H302" i="4"/>
  <c r="G683" i="4"/>
  <c r="G653" i="4"/>
  <c r="G652" i="4"/>
  <c r="G643" i="4"/>
  <c r="G633" i="4"/>
  <c r="G612" i="4"/>
  <c r="I612" i="4"/>
  <c r="H612" i="4"/>
  <c r="G592" i="4"/>
  <c r="I592" i="4"/>
  <c r="H592" i="4" s="1"/>
  <c r="G583" i="4"/>
  <c r="I562" i="4"/>
  <c r="H562" i="4"/>
  <c r="G12" i="10"/>
  <c r="H12" i="10"/>
  <c r="G630" i="4"/>
  <c r="H53" i="9"/>
  <c r="G143" i="4"/>
  <c r="G403" i="4"/>
  <c r="F470" i="4"/>
  <c r="X8" i="11"/>
  <c r="F490" i="4"/>
  <c r="F20" i="9"/>
  <c r="G20" i="9"/>
  <c r="Q85" i="5"/>
  <c r="Q8" i="5"/>
  <c r="K107" i="5"/>
  <c r="Q63" i="5"/>
  <c r="Q74" i="5"/>
  <c r="W8" i="5"/>
  <c r="Q30" i="5"/>
  <c r="E129" i="5"/>
  <c r="F38" i="9"/>
  <c r="G38" i="9"/>
  <c r="E38" i="9"/>
  <c r="G373" i="4"/>
  <c r="F35" i="9"/>
  <c r="G35" i="9"/>
  <c r="G352" i="4"/>
  <c r="H35" i="9"/>
  <c r="G262" i="4"/>
  <c r="I262" i="4"/>
  <c r="H262" i="4" s="1"/>
  <c r="I232" i="4"/>
  <c r="H232" i="4" s="1"/>
  <c r="G232" i="4"/>
  <c r="G122" i="4"/>
  <c r="F12" i="9"/>
  <c r="I122" i="4"/>
  <c r="H122" i="4"/>
  <c r="K30" i="5"/>
  <c r="Q41" i="5"/>
  <c r="I532" i="4"/>
  <c r="H532" i="4"/>
  <c r="G532" i="4"/>
  <c r="I552" i="4"/>
  <c r="H552" i="4" s="1"/>
  <c r="G552" i="4"/>
  <c r="W107" i="5"/>
  <c r="K52" i="5"/>
  <c r="E7" i="9"/>
  <c r="G7" i="9"/>
  <c r="H7" i="9"/>
  <c r="G24" i="9"/>
  <c r="E24" i="9"/>
  <c r="G19" i="9"/>
  <c r="F23" i="9"/>
  <c r="H30" i="9"/>
  <c r="E30" i="9"/>
  <c r="F30" i="9"/>
  <c r="F49" i="9"/>
  <c r="G49" i="9"/>
  <c r="H34" i="9"/>
  <c r="G34" i="9"/>
  <c r="K63" i="5"/>
  <c r="G293" i="4"/>
  <c r="G292" i="4"/>
  <c r="H300" i="4"/>
  <c r="H420" i="4"/>
  <c r="K45" i="9" s="1"/>
  <c r="I550" i="4"/>
  <c r="G622" i="4"/>
  <c r="I622" i="4"/>
  <c r="H622" i="4"/>
  <c r="G712" i="4"/>
  <c r="G713" i="4"/>
  <c r="I720" i="4"/>
  <c r="G623" i="4"/>
  <c r="G642" i="4"/>
  <c r="E19" i="5"/>
  <c r="G42" i="4"/>
  <c r="I42" i="4"/>
  <c r="H42" i="4" s="1"/>
  <c r="I50" i="4"/>
  <c r="L10" i="9"/>
  <c r="H60" i="4"/>
  <c r="G5" i="9"/>
  <c r="E12" i="9"/>
  <c r="F11" i="9"/>
  <c r="E17" i="9"/>
  <c r="H17" i="9"/>
  <c r="F36" i="9"/>
  <c r="H36" i="9"/>
  <c r="E36" i="9"/>
  <c r="G32" i="9"/>
  <c r="G173" i="4"/>
  <c r="E74" i="5"/>
  <c r="G192" i="4"/>
  <c r="I192" i="4"/>
  <c r="H192" i="4" s="1"/>
  <c r="G193" i="4"/>
  <c r="I252" i="4"/>
  <c r="H252" i="4" s="1"/>
  <c r="G253" i="4"/>
  <c r="W12" i="10"/>
  <c r="H390" i="4"/>
  <c r="G560" i="4"/>
  <c r="G453" i="4"/>
  <c r="I452" i="4"/>
  <c r="H452" i="4"/>
  <c r="Z26" i="11"/>
  <c r="F620" i="4"/>
  <c r="E35" i="9"/>
  <c r="I390" i="4"/>
  <c r="L42" i="9" s="1"/>
  <c r="K129" i="5"/>
  <c r="E107" i="5"/>
  <c r="E96" i="5"/>
  <c r="K19" i="5"/>
  <c r="E8" i="5"/>
  <c r="Q19" i="5"/>
  <c r="K41" i="5"/>
  <c r="E6" i="10"/>
  <c r="I25" i="10"/>
  <c r="H25" i="10"/>
  <c r="G25" i="10"/>
  <c r="G18" i="10"/>
  <c r="I31" i="10"/>
  <c r="H17" i="10"/>
  <c r="I10" i="10"/>
  <c r="I9" i="10"/>
  <c r="F6" i="10"/>
  <c r="G7" i="10"/>
  <c r="H29" i="10"/>
  <c r="I21" i="10"/>
  <c r="I13" i="10"/>
  <c r="G14" i="10"/>
  <c r="H13" i="10"/>
  <c r="H30" i="10"/>
  <c r="I30" i="10"/>
  <c r="I14" i="10"/>
  <c r="G10" i="10"/>
  <c r="E10" i="10"/>
  <c r="I29" i="10"/>
  <c r="G29" i="10"/>
  <c r="H21" i="10"/>
  <c r="G31" i="10"/>
  <c r="I712" i="4"/>
  <c r="H712" i="4"/>
  <c r="H51" i="9"/>
  <c r="I512" i="4"/>
  <c r="H512" i="4" s="1"/>
  <c r="E51" i="9"/>
  <c r="G513" i="4"/>
  <c r="F51" i="9"/>
  <c r="G473" i="4"/>
  <c r="H47" i="9"/>
  <c r="I472" i="4"/>
  <c r="H472" i="4"/>
  <c r="F47" i="9"/>
  <c r="G462" i="4"/>
  <c r="E39" i="9"/>
  <c r="H16" i="10"/>
  <c r="G16" i="10"/>
  <c r="H28" i="9"/>
  <c r="I202" i="4"/>
  <c r="H202" i="4"/>
  <c r="S14" i="5"/>
  <c r="G250" i="4"/>
  <c r="X8" i="10"/>
  <c r="L13" i="9"/>
  <c r="G470" i="4"/>
  <c r="J50" i="9"/>
  <c r="F370" i="4"/>
  <c r="I40" i="9"/>
  <c r="G290" i="4"/>
  <c r="X12" i="10" s="1"/>
  <c r="H290" i="4"/>
  <c r="Y12" i="10" s="1"/>
  <c r="I500" i="4"/>
  <c r="AA25" i="11" s="1"/>
  <c r="L53" i="9"/>
  <c r="I450" i="4"/>
  <c r="L48" i="9" s="1"/>
  <c r="I480" i="4"/>
  <c r="G440" i="4"/>
  <c r="J47" i="9" s="1"/>
  <c r="I370" i="4"/>
  <c r="L40" i="9" s="1"/>
  <c r="H340" i="4"/>
  <c r="I350" i="4"/>
  <c r="M8" i="10" s="1"/>
  <c r="G220" i="4"/>
  <c r="Y24" i="11" s="1"/>
  <c r="K25" i="11"/>
  <c r="H130" i="4"/>
  <c r="K16" i="9" s="1"/>
  <c r="F450" i="4"/>
  <c r="I48" i="9"/>
  <c r="I490" i="4"/>
  <c r="L52" i="9"/>
  <c r="G450" i="4"/>
  <c r="J48" i="9"/>
  <c r="G310" i="4"/>
  <c r="X13" i="10" s="1"/>
  <c r="F270" i="4"/>
  <c r="W32" i="10"/>
  <c r="I120" i="4"/>
  <c r="AA14" i="11" s="1"/>
  <c r="AA20" i="11" s="1"/>
  <c r="K9" i="10"/>
  <c r="I57" i="9"/>
  <c r="F660" i="4"/>
  <c r="H710" i="4"/>
  <c r="H700" i="4"/>
  <c r="F670" i="4"/>
  <c r="F650" i="4"/>
  <c r="I710" i="4"/>
  <c r="F690" i="4"/>
  <c r="G93" i="4"/>
  <c r="G8" i="4"/>
  <c r="AE18" i="5"/>
  <c r="H6" i="9"/>
  <c r="F50" i="9"/>
  <c r="H46" i="9"/>
  <c r="H32" i="9"/>
  <c r="F39" i="9"/>
  <c r="H21" i="9"/>
  <c r="G21" i="9"/>
  <c r="F17" i="9"/>
  <c r="G12" i="9"/>
  <c r="H12" i="9"/>
  <c r="E5" i="9"/>
  <c r="H5" i="9"/>
  <c r="E34" i="9"/>
  <c r="F34" i="9"/>
  <c r="E23" i="9"/>
  <c r="G8" i="9"/>
  <c r="E8" i="9"/>
  <c r="F7" i="9"/>
  <c r="F37" i="9"/>
  <c r="H39" i="9"/>
  <c r="G42" i="9"/>
  <c r="E57" i="9"/>
  <c r="F63" i="9"/>
  <c r="E55" i="9"/>
  <c r="F42" i="9"/>
  <c r="H24" i="9"/>
  <c r="E31" i="9"/>
  <c r="G23" i="9"/>
  <c r="H23" i="9"/>
  <c r="E21" i="9"/>
  <c r="G62" i="9"/>
  <c r="H42" i="9"/>
  <c r="H37" i="9"/>
  <c r="G29" i="9"/>
  <c r="F14" i="9"/>
  <c r="F59" i="9"/>
  <c r="E61" i="9"/>
  <c r="E53" i="9"/>
  <c r="F45" i="9"/>
  <c r="E26" i="9"/>
  <c r="G26" i="9"/>
  <c r="E40" i="9"/>
  <c r="H48" i="9"/>
  <c r="H26" i="9"/>
  <c r="H50" i="9"/>
  <c r="G40" i="9"/>
  <c r="G48" i="9"/>
  <c r="H55" i="9"/>
  <c r="F58" i="9"/>
  <c r="E58" i="9"/>
  <c r="G63" i="9"/>
  <c r="F27" i="9"/>
  <c r="H27" i="9"/>
  <c r="G27" i="9"/>
  <c r="K27" i="9"/>
  <c r="L27" i="9"/>
  <c r="J27" i="9"/>
  <c r="I27" i="9"/>
  <c r="K26" i="9"/>
  <c r="L26" i="9"/>
  <c r="L25" i="9"/>
  <c r="I24" i="9"/>
  <c r="K24" i="9"/>
  <c r="L23" i="9"/>
  <c r="I22" i="9"/>
  <c r="K21" i="9"/>
  <c r="L21" i="9"/>
  <c r="I21" i="9"/>
  <c r="K19" i="9"/>
  <c r="L19" i="9"/>
  <c r="I18" i="9"/>
  <c r="K18" i="9"/>
  <c r="G17" i="9"/>
  <c r="L16" i="9"/>
  <c r="I14" i="9"/>
  <c r="L12" i="9"/>
  <c r="K8" i="11"/>
  <c r="K10" i="9"/>
  <c r="I10" i="9"/>
  <c r="I39" i="9"/>
  <c r="F10" i="4"/>
  <c r="J21" i="9"/>
  <c r="K75" i="9"/>
  <c r="L75" i="9"/>
  <c r="J75" i="9"/>
  <c r="I75" i="9"/>
  <c r="K74" i="9"/>
  <c r="I74" i="9"/>
  <c r="L74" i="9"/>
  <c r="J74" i="9"/>
  <c r="I73" i="9"/>
  <c r="K72" i="9"/>
  <c r="I72" i="9"/>
  <c r="L72" i="9"/>
  <c r="J72" i="9"/>
  <c r="I71" i="9"/>
  <c r="I670" i="4"/>
  <c r="K70" i="9"/>
  <c r="I70" i="9"/>
  <c r="L70" i="9"/>
  <c r="J70" i="9"/>
  <c r="K69" i="9"/>
  <c r="L69" i="9"/>
  <c r="J69" i="9"/>
  <c r="I69" i="9"/>
  <c r="K68" i="9"/>
  <c r="I68" i="9"/>
  <c r="L68" i="9"/>
  <c r="J68" i="9"/>
  <c r="K67" i="9"/>
  <c r="L67" i="9"/>
  <c r="J67" i="9"/>
  <c r="I67" i="9"/>
  <c r="K66" i="9"/>
  <c r="H66" i="9"/>
  <c r="I66" i="9"/>
  <c r="L66" i="9"/>
  <c r="J66" i="9"/>
  <c r="K65" i="9"/>
  <c r="L64" i="9"/>
  <c r="J64" i="9"/>
  <c r="H64" i="9"/>
  <c r="I64" i="9"/>
  <c r="H65" i="9"/>
  <c r="L65" i="9"/>
  <c r="J65" i="9"/>
  <c r="I65" i="9"/>
  <c r="K63" i="9"/>
  <c r="L63" i="9"/>
  <c r="J63" i="9"/>
  <c r="I63" i="9"/>
  <c r="J62" i="9"/>
  <c r="I62" i="9"/>
  <c r="K62" i="9"/>
  <c r="L62" i="9"/>
  <c r="K61" i="9"/>
  <c r="G61" i="9"/>
  <c r="L61" i="9"/>
  <c r="J61" i="9"/>
  <c r="I61" i="9"/>
  <c r="J60" i="9"/>
  <c r="I60" i="9"/>
  <c r="K60" i="9"/>
  <c r="L60" i="9"/>
  <c r="K59" i="9"/>
  <c r="L59" i="9"/>
  <c r="J59" i="9"/>
  <c r="I59" i="9"/>
  <c r="J58" i="9"/>
  <c r="I58" i="9"/>
  <c r="K58" i="9"/>
  <c r="L58" i="9"/>
  <c r="L55" i="9"/>
  <c r="K54" i="9"/>
  <c r="I50" i="9"/>
  <c r="K50" i="9"/>
  <c r="K49" i="9"/>
  <c r="L49" i="9"/>
  <c r="K48" i="9"/>
  <c r="K46" i="9"/>
  <c r="F46" i="9"/>
  <c r="L45" i="9"/>
  <c r="I44" i="9"/>
  <c r="K44" i="9"/>
  <c r="K43" i="9"/>
  <c r="I43" i="9"/>
  <c r="K42" i="9"/>
  <c r="I42" i="9"/>
  <c r="I41" i="9"/>
  <c r="G362" i="4"/>
  <c r="K40" i="9"/>
  <c r="I38" i="9"/>
  <c r="H38" i="9"/>
  <c r="L36" i="9"/>
  <c r="I34" i="9"/>
  <c r="L34" i="9"/>
  <c r="K33" i="9"/>
  <c r="K32" i="9"/>
  <c r="K31" i="9"/>
  <c r="J30" i="9"/>
  <c r="I30" i="9"/>
  <c r="G242" i="4"/>
  <c r="G243" i="4"/>
  <c r="K33" i="10"/>
  <c r="K29" i="10"/>
  <c r="K25" i="10"/>
  <c r="L33" i="10"/>
  <c r="L29" i="10"/>
  <c r="L25" i="10"/>
  <c r="K35" i="10"/>
  <c r="K31" i="10"/>
  <c r="K27" i="10"/>
  <c r="K21" i="10"/>
  <c r="L35" i="10"/>
  <c r="L31" i="10"/>
  <c r="L27" i="10"/>
  <c r="L21" i="10"/>
  <c r="E34" i="10"/>
  <c r="E32" i="10"/>
  <c r="E30" i="10"/>
  <c r="E28" i="10"/>
  <c r="E26" i="10"/>
  <c r="E20" i="10"/>
  <c r="F34" i="10"/>
  <c r="F32" i="10"/>
  <c r="F30" i="10"/>
  <c r="F28" i="10"/>
  <c r="F26" i="10"/>
  <c r="F20" i="10"/>
  <c r="J34" i="10"/>
  <c r="J32" i="10"/>
  <c r="J30" i="10"/>
  <c r="J28" i="10"/>
  <c r="J26" i="10"/>
  <c r="J20" i="10"/>
  <c r="K23" i="10"/>
  <c r="L23" i="10"/>
  <c r="M34" i="10"/>
  <c r="M32" i="10"/>
  <c r="M30" i="10"/>
  <c r="M28" i="10"/>
  <c r="M26" i="10"/>
  <c r="M23" i="10"/>
  <c r="I23" i="10"/>
  <c r="G23" i="10"/>
  <c r="H23" i="10"/>
  <c r="I19" i="10"/>
  <c r="H14" i="10"/>
  <c r="I7" i="10"/>
  <c r="G6" i="10"/>
  <c r="G19" i="10"/>
  <c r="H19" i="10"/>
  <c r="I6" i="10"/>
  <c r="H18" i="10"/>
  <c r="G30" i="10"/>
  <c r="E33" i="10"/>
  <c r="E31" i="10"/>
  <c r="E29" i="10"/>
  <c r="E27" i="10"/>
  <c r="E25" i="10"/>
  <c r="E23" i="10"/>
  <c r="E21" i="10"/>
  <c r="E19" i="10"/>
  <c r="E7" i="10"/>
  <c r="E12" i="10"/>
  <c r="E9" i="10"/>
  <c r="F33" i="10"/>
  <c r="F31" i="10"/>
  <c r="F29" i="10"/>
  <c r="F27" i="10"/>
  <c r="F25" i="10"/>
  <c r="F23" i="10"/>
  <c r="F21" i="10"/>
  <c r="F19" i="10"/>
  <c r="F7" i="10"/>
  <c r="F12" i="10"/>
  <c r="F18" i="10"/>
  <c r="F9" i="10"/>
  <c r="J33" i="10"/>
  <c r="J31" i="10"/>
  <c r="J29" i="10"/>
  <c r="J27" i="10"/>
  <c r="J25" i="10"/>
  <c r="J21" i="10"/>
  <c r="K34" i="10"/>
  <c r="K32" i="10"/>
  <c r="K30" i="10"/>
  <c r="K28" i="10"/>
  <c r="K26" i="10"/>
  <c r="K20" i="10"/>
  <c r="L20" i="10"/>
  <c r="H22" i="10"/>
  <c r="I17" i="10"/>
  <c r="G24" i="10"/>
  <c r="H10" i="10"/>
  <c r="G21" i="10"/>
  <c r="A45" i="10"/>
  <c r="I133" i="4"/>
  <c r="H133" i="4" s="1"/>
  <c r="E11" i="10"/>
  <c r="E15" i="10"/>
  <c r="E14" i="10"/>
  <c r="F11" i="10"/>
  <c r="F15" i="10"/>
  <c r="F14" i="10"/>
  <c r="L22" i="10"/>
  <c r="E40" i="11"/>
  <c r="H39" i="11"/>
  <c r="S53" i="11"/>
  <c r="U53" i="11"/>
  <c r="W53" i="11"/>
  <c r="Y53" i="11"/>
  <c r="AA53" i="11"/>
  <c r="T53" i="11"/>
  <c r="V53" i="11"/>
  <c r="X53" i="11"/>
  <c r="S45" i="11"/>
  <c r="U45" i="11"/>
  <c r="W45" i="11"/>
  <c r="Y45" i="11"/>
  <c r="AA45" i="11"/>
  <c r="T45" i="11"/>
  <c r="V45" i="11"/>
  <c r="X45" i="11"/>
  <c r="F36" i="11"/>
  <c r="F37" i="11"/>
  <c r="F39" i="11"/>
  <c r="F40" i="11"/>
  <c r="F41" i="11"/>
  <c r="F42" i="11"/>
  <c r="G28" i="11"/>
  <c r="I29" i="11"/>
  <c r="E30" i="11"/>
  <c r="G30" i="11"/>
  <c r="I30" i="11"/>
  <c r="E31" i="11"/>
  <c r="G31" i="11"/>
  <c r="I31" i="11"/>
  <c r="E32" i="11"/>
  <c r="G32" i="11"/>
  <c r="I32" i="11"/>
  <c r="E33" i="11"/>
  <c r="G33" i="11"/>
  <c r="I33" i="11"/>
  <c r="E34" i="11"/>
  <c r="G34" i="11"/>
  <c r="I34" i="11"/>
  <c r="F28" i="11"/>
  <c r="F30" i="11"/>
  <c r="F31" i="11"/>
  <c r="F32" i="11"/>
  <c r="F33" i="11"/>
  <c r="F34" i="11"/>
  <c r="E14" i="11"/>
  <c r="G14" i="11"/>
  <c r="I14" i="11"/>
  <c r="E15" i="11"/>
  <c r="G15" i="11"/>
  <c r="I15" i="11"/>
  <c r="E16" i="11"/>
  <c r="G16" i="11"/>
  <c r="I16" i="11"/>
  <c r="I17" i="11"/>
  <c r="E18" i="11"/>
  <c r="G18" i="11"/>
  <c r="I18" i="11"/>
  <c r="F14" i="11"/>
  <c r="F15" i="11"/>
  <c r="F16" i="11"/>
  <c r="F18" i="11"/>
  <c r="E20" i="11"/>
  <c r="G20" i="11"/>
  <c r="I20" i="11"/>
  <c r="E21" i="11"/>
  <c r="G21" i="11"/>
  <c r="I21" i="11"/>
  <c r="G22" i="11"/>
  <c r="E23" i="11"/>
  <c r="G23" i="11"/>
  <c r="I23" i="11"/>
  <c r="G24" i="11"/>
  <c r="E25" i="11"/>
  <c r="G25" i="11"/>
  <c r="I25" i="11"/>
  <c r="E26" i="11"/>
  <c r="G26" i="11"/>
  <c r="I26" i="11"/>
  <c r="F20" i="11"/>
  <c r="F21" i="11"/>
  <c r="F23" i="11"/>
  <c r="F25" i="11"/>
  <c r="F26" i="11"/>
  <c r="E6" i="11"/>
  <c r="G6" i="11"/>
  <c r="I6" i="11"/>
  <c r="E7" i="11"/>
  <c r="G7" i="11"/>
  <c r="I7" i="11"/>
  <c r="E8" i="11"/>
  <c r="G8" i="11"/>
  <c r="I8" i="11"/>
  <c r="E9" i="11"/>
  <c r="G9" i="11"/>
  <c r="I9" i="11"/>
  <c r="G10" i="11"/>
  <c r="E11" i="11"/>
  <c r="G11" i="11"/>
  <c r="I11" i="11"/>
  <c r="F6" i="11"/>
  <c r="F7" i="11"/>
  <c r="F8" i="11"/>
  <c r="F9" i="11"/>
  <c r="F11" i="11"/>
  <c r="R44" i="10"/>
  <c r="R42" i="10"/>
  <c r="S9" i="10"/>
  <c r="R21" i="10"/>
  <c r="S20" i="10"/>
  <c r="R30" i="10"/>
  <c r="S23" i="10"/>
  <c r="T37" i="10"/>
  <c r="R38" i="10"/>
  <c r="T38" i="10"/>
  <c r="V38" i="10"/>
  <c r="R28" i="10"/>
  <c r="S39" i="10"/>
  <c r="R31" i="10"/>
  <c r="S41" i="10"/>
  <c r="U41" i="10"/>
  <c r="R25" i="10"/>
  <c r="S22" i="10"/>
  <c r="S35" i="10"/>
  <c r="S40" i="10"/>
  <c r="R8" i="10"/>
  <c r="S11" i="10"/>
  <c r="R32" i="10"/>
  <c r="S16" i="10"/>
  <c r="R12" i="10"/>
  <c r="S17" i="10"/>
  <c r="R13" i="10"/>
  <c r="R18" i="10"/>
  <c r="S6" i="10"/>
  <c r="R19" i="10"/>
  <c r="S34" i="10"/>
  <c r="R29" i="10"/>
  <c r="S27" i="10"/>
  <c r="R7" i="10"/>
  <c r="S15" i="10"/>
  <c r="S24" i="10"/>
  <c r="S10" i="10"/>
  <c r="S38" i="10"/>
  <c r="R41" i="10"/>
  <c r="T41" i="10"/>
  <c r="W16" i="11"/>
  <c r="U16" i="11"/>
  <c r="S16" i="11"/>
  <c r="Z18" i="11"/>
  <c r="X18" i="11"/>
  <c r="S18" i="11"/>
  <c r="AA27" i="11"/>
  <c r="Y27" i="11"/>
  <c r="W27" i="11"/>
  <c r="U27" i="11"/>
  <c r="S27" i="11"/>
  <c r="AA34" i="11"/>
  <c r="Y34" i="11"/>
  <c r="W34" i="11"/>
  <c r="U34" i="11"/>
  <c r="S34" i="11"/>
  <c r="T6" i="11"/>
  <c r="V6" i="11"/>
  <c r="T7" i="11"/>
  <c r="V7" i="11"/>
  <c r="T8" i="11"/>
  <c r="V8" i="11"/>
  <c r="V10" i="11"/>
  <c r="T11" i="11"/>
  <c r="V11" i="11"/>
  <c r="X11" i="11"/>
  <c r="S14" i="11"/>
  <c r="U14" i="11"/>
  <c r="V16" i="11"/>
  <c r="Y18" i="11"/>
  <c r="T21" i="11"/>
  <c r="T23" i="11"/>
  <c r="T24" i="11"/>
  <c r="V27" i="11"/>
  <c r="Z27" i="11"/>
  <c r="T32" i="11"/>
  <c r="V34" i="11"/>
  <c r="Z34" i="11"/>
  <c r="V14" i="11"/>
  <c r="AA21" i="11"/>
  <c r="Y21" i="11"/>
  <c r="W21" i="11"/>
  <c r="U21" i="11"/>
  <c r="S21" i="11"/>
  <c r="W23" i="11"/>
  <c r="U23" i="11"/>
  <c r="S23" i="11"/>
  <c r="W24" i="11"/>
  <c r="U24" i="11"/>
  <c r="S24" i="11"/>
  <c r="W32" i="11"/>
  <c r="U32" i="11"/>
  <c r="S32" i="11"/>
  <c r="T14" i="11"/>
  <c r="W14" i="11"/>
  <c r="V21" i="11"/>
  <c r="Z21" i="11"/>
  <c r="V23" i="11"/>
  <c r="V24" i="11"/>
  <c r="V32" i="11"/>
  <c r="W54" i="11"/>
  <c r="U54" i="11"/>
  <c r="S54" i="11"/>
  <c r="W55" i="11"/>
  <c r="U55" i="11"/>
  <c r="S55" i="11"/>
  <c r="AA59" i="11"/>
  <c r="Y59" i="11"/>
  <c r="W59" i="11"/>
  <c r="U59" i="11"/>
  <c r="S59" i="11"/>
  <c r="T43" i="11"/>
  <c r="Y43" i="11"/>
  <c r="AA43" i="11"/>
  <c r="T46" i="11"/>
  <c r="V46" i="11"/>
  <c r="V54" i="11"/>
  <c r="V55" i="11"/>
  <c r="V59" i="11"/>
  <c r="Z59" i="11"/>
  <c r="W48" i="11"/>
  <c r="U48" i="11"/>
  <c r="S48" i="11"/>
  <c r="W57" i="11"/>
  <c r="U57" i="11"/>
  <c r="S57" i="11"/>
  <c r="T15" i="11"/>
  <c r="V15" i="11"/>
  <c r="T17" i="11"/>
  <c r="T19" i="11"/>
  <c r="V19" i="11"/>
  <c r="X19" i="11"/>
  <c r="T26" i="11"/>
  <c r="V26" i="11"/>
  <c r="T30" i="11"/>
  <c r="V30" i="11"/>
  <c r="T31" i="11"/>
  <c r="V31" i="11"/>
  <c r="T35" i="11"/>
  <c r="V35" i="11"/>
  <c r="X35" i="11"/>
  <c r="T38" i="11"/>
  <c r="V38" i="11"/>
  <c r="T39" i="11"/>
  <c r="V39" i="11"/>
  <c r="T40" i="11"/>
  <c r="V40" i="11"/>
  <c r="T41" i="11"/>
  <c r="V41" i="11"/>
  <c r="T42" i="11"/>
  <c r="Y42" i="11"/>
  <c r="S43" i="11"/>
  <c r="X43" i="11"/>
  <c r="S46" i="11"/>
  <c r="U46" i="11"/>
  <c r="W46" i="11"/>
  <c r="V48" i="11"/>
  <c r="T54" i="11"/>
  <c r="T55" i="11"/>
  <c r="V57" i="11"/>
  <c r="T59" i="11"/>
  <c r="X59" i="11"/>
  <c r="V47" i="11"/>
  <c r="T49" i="11"/>
  <c r="V49" i="11"/>
  <c r="X50" i="11"/>
  <c r="T51" i="11"/>
  <c r="V51" i="11"/>
  <c r="X51" i="11"/>
  <c r="T56" i="11"/>
  <c r="V56" i="11"/>
  <c r="T58" i="11"/>
  <c r="V58" i="11"/>
  <c r="X58" i="11"/>
  <c r="F17" i="10"/>
  <c r="F16" i="10"/>
  <c r="T47" i="11"/>
  <c r="S47" i="11"/>
  <c r="W47" i="11"/>
  <c r="S39" i="11"/>
  <c r="W39" i="11"/>
  <c r="S22" i="11"/>
  <c r="M12" i="5"/>
  <c r="AA18" i="11"/>
  <c r="U19" i="11"/>
  <c r="Y19" i="11"/>
  <c r="T34" i="11"/>
  <c r="Z35" i="11"/>
  <c r="S35" i="11"/>
  <c r="W35" i="11"/>
  <c r="AA35" i="11"/>
  <c r="X42" i="11"/>
  <c r="Z43" i="11"/>
  <c r="J18" i="11"/>
  <c r="L18" i="11"/>
  <c r="K34" i="11"/>
  <c r="M34" i="11"/>
  <c r="J36" i="11"/>
  <c r="L36" i="11"/>
  <c r="K42" i="11"/>
  <c r="M42" i="11"/>
  <c r="M41" i="11"/>
  <c r="K41" i="11"/>
  <c r="M33" i="11"/>
  <c r="K33" i="11"/>
  <c r="X34" i="11"/>
  <c r="U35" i="11"/>
  <c r="Y35" i="11"/>
  <c r="S42" i="11"/>
  <c r="Z42" i="11"/>
  <c r="K18" i="11"/>
  <c r="J34" i="11"/>
  <c r="K36" i="11"/>
  <c r="J42" i="11"/>
  <c r="J41" i="11"/>
  <c r="J33" i="11"/>
  <c r="AA57" i="11"/>
  <c r="Y56" i="11"/>
  <c r="X56" i="11"/>
  <c r="X54" i="11"/>
  <c r="AA54" i="11"/>
  <c r="M23" i="11"/>
  <c r="J23" i="11"/>
  <c r="AA26" i="11"/>
  <c r="Y26" i="11"/>
  <c r="X26" i="11"/>
  <c r="L8" i="11"/>
  <c r="M8" i="11"/>
  <c r="M7" i="11"/>
  <c r="M28" i="11"/>
  <c r="J28" i="11"/>
  <c r="L6" i="11"/>
  <c r="J6" i="11"/>
  <c r="AA24" i="11"/>
  <c r="L23" i="11"/>
  <c r="K22" i="11"/>
  <c r="J22" i="11"/>
  <c r="L22" i="11"/>
  <c r="I12" i="10"/>
  <c r="M33" i="10"/>
  <c r="M25" i="10"/>
  <c r="F13" i="10"/>
  <c r="S14" i="10"/>
  <c r="E35" i="10"/>
  <c r="J23" i="10"/>
  <c r="L10" i="10"/>
  <c r="L14" i="10"/>
  <c r="L12" i="10"/>
  <c r="M15" i="10"/>
  <c r="M16" i="10"/>
  <c r="M7" i="10"/>
  <c r="M11" i="10"/>
  <c r="M19" i="10"/>
  <c r="K19" i="10"/>
  <c r="M10" i="10"/>
  <c r="M14" i="10"/>
  <c r="L18" i="10"/>
  <c r="J17" i="10"/>
  <c r="J16" i="10"/>
  <c r="J7" i="10"/>
  <c r="J11" i="10"/>
  <c r="J19" i="10"/>
  <c r="L6" i="10"/>
  <c r="A124" i="5"/>
  <c r="G122" i="5"/>
  <c r="AE120" i="5"/>
  <c r="A135" i="5"/>
  <c r="AE131" i="5"/>
  <c r="G133" i="5"/>
  <c r="G14" i="5"/>
  <c r="A12" i="5"/>
  <c r="A122" i="5"/>
  <c r="Y131" i="5"/>
  <c r="G135" i="5"/>
  <c r="A133" i="5"/>
  <c r="AE21" i="5"/>
  <c r="A25" i="5"/>
  <c r="G23" i="5"/>
  <c r="G100" i="5"/>
  <c r="AE98" i="5"/>
  <c r="S10" i="5"/>
  <c r="AE12" i="5"/>
  <c r="Y14" i="5"/>
  <c r="G34" i="5"/>
  <c r="A36" i="5"/>
  <c r="AE32" i="5"/>
  <c r="A47" i="5"/>
  <c r="G45" i="5"/>
  <c r="AE43" i="5"/>
  <c r="G56" i="5"/>
  <c r="AE54" i="5"/>
  <c r="A58" i="5"/>
  <c r="A69" i="5"/>
  <c r="AE76" i="5"/>
  <c r="A80" i="5"/>
  <c r="G78" i="5"/>
  <c r="G89" i="5"/>
  <c r="A91" i="5"/>
  <c r="AE87" i="5"/>
  <c r="G102" i="5"/>
  <c r="A100" i="5"/>
  <c r="Y98" i="5"/>
  <c r="G113" i="5"/>
  <c r="Y109" i="5"/>
  <c r="A14" i="5"/>
  <c r="AE10" i="5"/>
  <c r="G12" i="5"/>
  <c r="Y32" i="5"/>
  <c r="A34" i="5"/>
  <c r="G36" i="5"/>
  <c r="Y43" i="5"/>
  <c r="A45" i="5"/>
  <c r="G58" i="5"/>
  <c r="Y65" i="5"/>
  <c r="A67" i="5"/>
  <c r="G69" i="5"/>
  <c r="Y76" i="5"/>
  <c r="A78" i="5"/>
  <c r="G80" i="5"/>
  <c r="G91" i="5"/>
  <c r="A89" i="5"/>
  <c r="Y87" i="5"/>
  <c r="AE109" i="5"/>
  <c r="G111" i="5"/>
  <c r="Y33" i="10"/>
  <c r="Z20" i="10"/>
  <c r="Y30" i="10"/>
  <c r="Y37" i="10"/>
  <c r="Y31" i="10"/>
  <c r="Y25" i="10"/>
  <c r="Y35" i="10"/>
  <c r="Y8" i="10"/>
  <c r="Z16" i="10"/>
  <c r="Y20" i="10"/>
  <c r="Z30" i="10"/>
  <c r="Y23" i="10"/>
  <c r="Y39" i="10"/>
  <c r="Z25" i="10"/>
  <c r="Y22" i="10"/>
  <c r="Z35" i="10"/>
  <c r="Y40" i="10"/>
  <c r="Y11" i="10"/>
  <c r="X32" i="10"/>
  <c r="Y16" i="10"/>
  <c r="W7" i="10"/>
  <c r="W18" i="10"/>
  <c r="W6" i="10"/>
  <c r="W20" i="10"/>
  <c r="W23" i="10"/>
  <c r="W28" i="10"/>
  <c r="W22" i="10"/>
  <c r="K24" i="11"/>
  <c r="Z44" i="10"/>
  <c r="L8" i="10"/>
  <c r="Y17" i="10"/>
  <c r="Z13" i="10"/>
  <c r="Y26" i="10"/>
  <c r="X18" i="10"/>
  <c r="Y6" i="10"/>
  <c r="Y34" i="10"/>
  <c r="Y27" i="10"/>
  <c r="X7" i="10"/>
  <c r="Z14" i="10"/>
  <c r="Z9" i="10"/>
  <c r="Y10" i="10"/>
  <c r="Y13" i="10"/>
  <c r="Y18" i="10"/>
  <c r="Y19" i="10"/>
  <c r="Y29" i="10"/>
  <c r="Z27" i="10"/>
  <c r="X27" i="10"/>
  <c r="Y7" i="10"/>
  <c r="Z36" i="10"/>
  <c r="Y21" i="10"/>
  <c r="Z24" i="10"/>
  <c r="Y9" i="10"/>
  <c r="X10" i="10"/>
  <c r="E8" i="10"/>
  <c r="G260" i="4"/>
  <c r="J29" i="9" s="1"/>
  <c r="G300" i="4"/>
  <c r="J33" i="9" s="1"/>
  <c r="R27" i="10"/>
  <c r="S7" i="10"/>
  <c r="R36" i="10"/>
  <c r="R14" i="10"/>
  <c r="R15" i="10"/>
  <c r="S21" i="10"/>
  <c r="R24" i="10"/>
  <c r="R9" i="10"/>
  <c r="R10" i="10"/>
  <c r="L34" i="10"/>
  <c r="M31" i="10"/>
  <c r="R6" i="10"/>
  <c r="E38" i="10"/>
  <c r="F38" i="10"/>
  <c r="J38" i="10"/>
  <c r="L38" i="10"/>
  <c r="W19" i="10"/>
  <c r="M113" i="5"/>
  <c r="AE111" i="5"/>
  <c r="G120" i="5"/>
  <c r="S120" i="5"/>
  <c r="S133" i="5"/>
  <c r="G131" i="5"/>
  <c r="AE133" i="5"/>
  <c r="S113" i="5"/>
  <c r="A109" i="5"/>
  <c r="M111" i="5"/>
  <c r="Y111" i="5"/>
  <c r="AE113" i="5"/>
  <c r="M122" i="5"/>
  <c r="A120" i="5"/>
  <c r="S124" i="5"/>
  <c r="Y122" i="5"/>
  <c r="M120" i="5"/>
  <c r="A131" i="5"/>
  <c r="M133" i="5"/>
  <c r="S135" i="5"/>
  <c r="M131" i="5"/>
  <c r="J25" i="9"/>
  <c r="F140" i="4"/>
  <c r="X15" i="11"/>
  <c r="G150" i="4"/>
  <c r="Y46" i="11" s="1"/>
  <c r="Z46" i="11"/>
  <c r="G120" i="4"/>
  <c r="X39" i="10" s="1"/>
  <c r="Y38" i="10"/>
  <c r="F80" i="4"/>
  <c r="X55" i="11" s="1"/>
  <c r="W38" i="10"/>
  <c r="G60" i="4"/>
  <c r="J4" i="9"/>
  <c r="G20" i="4"/>
  <c r="K10" i="10"/>
  <c r="V25" i="11"/>
  <c r="W25" i="11"/>
  <c r="U25" i="11"/>
  <c r="Z19" i="11"/>
  <c r="M18" i="11"/>
  <c r="S19" i="11"/>
  <c r="H36" i="11"/>
  <c r="E36" i="11"/>
  <c r="G42" i="11"/>
  <c r="E42" i="11"/>
  <c r="AA19" i="11"/>
  <c r="I36" i="11"/>
  <c r="X46" i="11"/>
  <c r="G10" i="5"/>
  <c r="M14" i="5"/>
  <c r="S12" i="5"/>
  <c r="M10" i="5"/>
  <c r="A21" i="5"/>
  <c r="M23" i="5"/>
  <c r="S25" i="5"/>
  <c r="AE25" i="5"/>
  <c r="M21" i="5"/>
  <c r="S36" i="5"/>
  <c r="M34" i="5"/>
  <c r="A32" i="5"/>
  <c r="M32" i="5"/>
  <c r="S47" i="5"/>
  <c r="A43" i="5"/>
  <c r="M45" i="5"/>
  <c r="AE47" i="5"/>
  <c r="Y45" i="5"/>
  <c r="S58" i="5"/>
  <c r="M56" i="5"/>
  <c r="A54" i="5"/>
  <c r="Y56" i="5"/>
  <c r="AE67" i="5"/>
  <c r="S65" i="5"/>
  <c r="Y69" i="5"/>
  <c r="M80" i="5"/>
  <c r="S78" i="5"/>
  <c r="AE78" i="5"/>
  <c r="S76" i="5"/>
  <c r="Y80" i="5"/>
  <c r="G87" i="5"/>
  <c r="AE89" i="5"/>
  <c r="S87" i="5"/>
  <c r="Y91" i="5"/>
  <c r="M102" i="5"/>
  <c r="G98" i="5"/>
  <c r="Y102" i="5"/>
  <c r="S98" i="5"/>
  <c r="AE100" i="5"/>
  <c r="A65" i="5"/>
  <c r="S69" i="5"/>
  <c r="M67" i="5"/>
  <c r="G21" i="5"/>
  <c r="S21" i="5"/>
  <c r="AE23" i="5"/>
  <c r="Y25" i="5"/>
  <c r="M36" i="5"/>
  <c r="S34" i="5"/>
  <c r="Y36" i="5"/>
  <c r="S32" i="5"/>
  <c r="AE34" i="5"/>
  <c r="M47" i="5"/>
  <c r="Y47" i="5"/>
  <c r="S43" i="5"/>
  <c r="AE45" i="5"/>
  <c r="M58" i="5"/>
  <c r="G54" i="5"/>
  <c r="S56" i="5"/>
  <c r="Y58" i="5"/>
  <c r="AE56" i="5"/>
  <c r="S54" i="5"/>
  <c r="M69" i="5"/>
  <c r="Y67" i="5"/>
  <c r="M65" i="5"/>
  <c r="AE69" i="5"/>
  <c r="A76" i="5"/>
  <c r="S80" i="5"/>
  <c r="M76" i="5"/>
  <c r="Y78" i="5"/>
  <c r="AE80" i="5"/>
  <c r="A87" i="5"/>
  <c r="AE91" i="5"/>
  <c r="M87" i="5"/>
  <c r="Y89" i="5"/>
  <c r="A98" i="5"/>
  <c r="S102" i="5"/>
  <c r="M100" i="5"/>
  <c r="Y100" i="5"/>
  <c r="AE102" i="5"/>
  <c r="M98" i="5"/>
  <c r="K6" i="11"/>
  <c r="J6" i="9"/>
  <c r="K28" i="11"/>
  <c r="J13" i="9"/>
  <c r="K35" i="9"/>
  <c r="G80" i="4"/>
  <c r="J11" i="9" s="1"/>
  <c r="I110" i="4"/>
  <c r="Z28" i="10" s="1"/>
  <c r="I123" i="4"/>
  <c r="H123" i="4" s="1"/>
  <c r="G123" i="4"/>
  <c r="H140" i="4"/>
  <c r="Z15" i="11"/>
  <c r="I143" i="4"/>
  <c r="H143" i="4"/>
  <c r="I142" i="4"/>
  <c r="H142" i="4"/>
  <c r="L28" i="10"/>
  <c r="L26" i="10"/>
  <c r="L24" i="10"/>
  <c r="J24" i="10"/>
  <c r="F24" i="10"/>
  <c r="E24" i="10"/>
  <c r="M20" i="10"/>
  <c r="H16" i="11"/>
  <c r="I242" i="4"/>
  <c r="H242" i="4" s="1"/>
  <c r="F65" i="9"/>
  <c r="E65" i="9"/>
  <c r="H67" i="9"/>
  <c r="F67" i="9"/>
  <c r="E67" i="9"/>
  <c r="H69" i="9"/>
  <c r="F69" i="9"/>
  <c r="E69" i="9"/>
  <c r="H71" i="9"/>
  <c r="H73" i="9"/>
  <c r="H75" i="9"/>
  <c r="F75" i="9"/>
  <c r="E75" i="9"/>
  <c r="G663" i="4"/>
  <c r="K24" i="10"/>
  <c r="L16" i="10"/>
  <c r="E16" i="10"/>
  <c r="L17" i="10"/>
  <c r="E17" i="10"/>
  <c r="L11" i="10"/>
  <c r="G13" i="10"/>
  <c r="M18" i="10"/>
  <c r="L7" i="10"/>
  <c r="L19" i="10"/>
  <c r="L20" i="11"/>
  <c r="J20" i="11"/>
  <c r="X21" i="11"/>
  <c r="M36" i="11"/>
  <c r="H7" i="11"/>
  <c r="M20" i="11"/>
  <c r="Z23" i="11"/>
  <c r="K32" i="11"/>
  <c r="L38" i="11"/>
  <c r="Z48" i="11"/>
  <c r="K6" i="9"/>
  <c r="Z6" i="11"/>
  <c r="Z14" i="11"/>
  <c r="L29" i="11"/>
  <c r="L31" i="11"/>
  <c r="L35" i="11" s="1"/>
  <c r="L39" i="11"/>
  <c r="Z47" i="11"/>
  <c r="Z49" i="11"/>
  <c r="L7" i="9"/>
  <c r="AA38" i="11"/>
  <c r="AA44" i="11" s="1"/>
  <c r="AA47" i="11"/>
  <c r="AA39" i="11"/>
  <c r="M14" i="11"/>
  <c r="K14" i="11"/>
  <c r="AA15" i="11"/>
  <c r="AA48" i="11"/>
  <c r="AA40" i="11"/>
  <c r="M21" i="11"/>
  <c r="AA30" i="11"/>
  <c r="AA31" i="11"/>
  <c r="AA16" i="11"/>
  <c r="M15" i="11"/>
  <c r="AA49" i="11"/>
  <c r="Y49" i="11"/>
  <c r="AA41" i="11"/>
  <c r="AA17" i="11"/>
  <c r="L5" i="9"/>
  <c r="J5" i="9"/>
  <c r="I9" i="9"/>
  <c r="K9" i="9"/>
  <c r="L30" i="11"/>
  <c r="K31" i="11"/>
  <c r="L32" i="11"/>
  <c r="K37" i="11"/>
  <c r="M40" i="11"/>
  <c r="Y6" i="11"/>
  <c r="Z9" i="11"/>
  <c r="X47" i="11"/>
  <c r="X39" i="11"/>
  <c r="Z39" i="11"/>
  <c r="J14" i="11"/>
  <c r="X40" i="11"/>
  <c r="Z40" i="11"/>
  <c r="X30" i="11"/>
  <c r="X36" i="11" s="1"/>
  <c r="Z30" i="11"/>
  <c r="X31" i="11"/>
  <c r="X16" i="11"/>
  <c r="J16" i="11"/>
  <c r="L16" i="11"/>
  <c r="X22" i="11"/>
  <c r="X32" i="11"/>
  <c r="Z32" i="11"/>
  <c r="Z41" i="11"/>
  <c r="X17" i="11"/>
  <c r="Z33" i="11"/>
  <c r="I6" i="9"/>
  <c r="L8" i="9"/>
  <c r="J29" i="11"/>
  <c r="J31" i="11"/>
  <c r="J37" i="11"/>
  <c r="J39" i="11"/>
  <c r="J18" i="9"/>
  <c r="I11" i="9"/>
  <c r="Y55" i="11"/>
  <c r="K17" i="9"/>
  <c r="J17" i="9"/>
  <c r="X22" i="10"/>
  <c r="J20" i="9"/>
  <c r="Y9" i="11"/>
  <c r="K38" i="10"/>
  <c r="Y41" i="10"/>
  <c r="K18" i="10"/>
  <c r="M24" i="11"/>
  <c r="L38" i="9"/>
  <c r="G680" i="4"/>
  <c r="M31" i="11"/>
  <c r="W41" i="10"/>
  <c r="Z55" i="11"/>
  <c r="K16" i="11"/>
  <c r="I17" i="9"/>
  <c r="J13" i="10"/>
  <c r="K14" i="10"/>
  <c r="J32" i="9"/>
  <c r="K37" i="9"/>
  <c r="Y8" i="11"/>
  <c r="G190" i="4"/>
  <c r="G610" i="4"/>
  <c r="K11" i="9"/>
  <c r="K7" i="11"/>
  <c r="J28" i="9"/>
  <c r="G320" i="4"/>
  <c r="J35" i="9" s="1"/>
  <c r="W33" i="10"/>
  <c r="K17" i="11"/>
  <c r="E74" i="9"/>
  <c r="E66" i="9"/>
  <c r="F70" i="9"/>
  <c r="H74" i="9"/>
  <c r="L11" i="11"/>
  <c r="L26" i="11"/>
  <c r="M17" i="11"/>
  <c r="AA42" i="11"/>
  <c r="M11" i="11"/>
  <c r="M26" i="11"/>
  <c r="I37" i="11"/>
  <c r="G41" i="11"/>
  <c r="I40" i="11"/>
  <c r="L17" i="11"/>
  <c r="E70" i="9"/>
  <c r="J22" i="9"/>
  <c r="K16" i="10"/>
  <c r="K21" i="11"/>
  <c r="I42" i="11"/>
  <c r="T25" i="11"/>
  <c r="Y38" i="11" l="1"/>
  <c r="J7" i="9"/>
  <c r="X20" i="10"/>
  <c r="X30" i="10"/>
  <c r="Y54" i="11"/>
  <c r="J8" i="9"/>
  <c r="X31" i="10"/>
  <c r="J16" i="9"/>
  <c r="Y23" i="11"/>
  <c r="J9" i="11"/>
  <c r="J12" i="10"/>
  <c r="I37" i="9"/>
  <c r="L37" i="9"/>
  <c r="M12" i="10"/>
  <c r="J43" i="11"/>
  <c r="Y48" i="11"/>
  <c r="J19" i="9"/>
  <c r="X25" i="10"/>
  <c r="X7" i="11"/>
  <c r="W26" i="10"/>
  <c r="I35" i="9"/>
  <c r="W34" i="10"/>
  <c r="I45" i="9"/>
  <c r="I49" i="9"/>
  <c r="X57" i="11"/>
  <c r="X60" i="11" s="1"/>
  <c r="Y17" i="11"/>
  <c r="X24" i="10"/>
  <c r="J55" i="9"/>
  <c r="J45" i="9"/>
  <c r="X34" i="10"/>
  <c r="I31" i="9"/>
  <c r="J38" i="11"/>
  <c r="L32" i="9"/>
  <c r="Z12" i="10"/>
  <c r="AA6" i="11"/>
  <c r="K36" i="9"/>
  <c r="L15" i="11"/>
  <c r="L15" i="10"/>
  <c r="X23" i="10"/>
  <c r="Y47" i="11"/>
  <c r="K51" i="9"/>
  <c r="L13" i="10"/>
  <c r="H220" i="4"/>
  <c r="L24" i="11"/>
  <c r="K38" i="9"/>
  <c r="I430" i="4"/>
  <c r="F440" i="4"/>
  <c r="H500" i="4"/>
  <c r="J71" i="9"/>
  <c r="E71" i="9"/>
  <c r="K71" i="9"/>
  <c r="I640" i="4"/>
  <c r="G702" i="4"/>
  <c r="I703" i="4"/>
  <c r="H703" i="4" s="1"/>
  <c r="G703" i="4"/>
  <c r="K22" i="10"/>
  <c r="I22" i="10"/>
  <c r="Z10" i="11"/>
  <c r="Z12" i="11" s="1"/>
  <c r="J10" i="11"/>
  <c r="U10" i="11"/>
  <c r="S10" i="11"/>
  <c r="K10" i="11"/>
  <c r="Y10" i="11"/>
  <c r="M10" i="11"/>
  <c r="W10" i="11"/>
  <c r="L10" i="11"/>
  <c r="X10" i="11"/>
  <c r="AA10" i="11"/>
  <c r="T10" i="11"/>
  <c r="Z6" i="10"/>
  <c r="X17" i="10"/>
  <c r="X6" i="11"/>
  <c r="Z31" i="11"/>
  <c r="Z36" i="11" s="1"/>
  <c r="X9" i="11"/>
  <c r="J32" i="11"/>
  <c r="J35" i="11" s="1"/>
  <c r="Z17" i="11"/>
  <c r="M22" i="10"/>
  <c r="X38" i="10"/>
  <c r="S67" i="5"/>
  <c r="Y34" i="5"/>
  <c r="AE135" i="5"/>
  <c r="M124" i="5"/>
  <c r="Z7" i="10"/>
  <c r="T33" i="11"/>
  <c r="U22" i="11"/>
  <c r="V9" i="11"/>
  <c r="J22" i="10"/>
  <c r="E22" i="10"/>
  <c r="J52" i="9"/>
  <c r="L71" i="9"/>
  <c r="I4" i="9"/>
  <c r="J6" i="10"/>
  <c r="H6" i="10"/>
  <c r="L41" i="9"/>
  <c r="G662" i="4"/>
  <c r="I7" i="9"/>
  <c r="X38" i="11"/>
  <c r="G500" i="4"/>
  <c r="I132" i="4"/>
  <c r="H132" i="4" s="1"/>
  <c r="G132" i="4"/>
  <c r="L17" i="9"/>
  <c r="Z41" i="10"/>
  <c r="AA22" i="11"/>
  <c r="AA28" i="11" s="1"/>
  <c r="L54" i="9"/>
  <c r="A23" i="5"/>
  <c r="Y21" i="5"/>
  <c r="G25" i="5"/>
  <c r="J34" i="9"/>
  <c r="Y16" i="11"/>
  <c r="L51" i="9"/>
  <c r="M13" i="10"/>
  <c r="W14" i="10"/>
  <c r="J40" i="11"/>
  <c r="I52" i="9"/>
  <c r="AE58" i="5"/>
  <c r="M54" i="5"/>
  <c r="J18" i="10"/>
  <c r="I23" i="9"/>
  <c r="AA8" i="11"/>
  <c r="L50" i="9"/>
  <c r="J73" i="9"/>
  <c r="F73" i="9"/>
  <c r="K73" i="9"/>
  <c r="H22" i="11"/>
  <c r="E22" i="11"/>
  <c r="I22" i="11"/>
  <c r="H17" i="11"/>
  <c r="G17" i="11"/>
  <c r="F17" i="11"/>
  <c r="J17" i="11"/>
  <c r="L9" i="11"/>
  <c r="L14" i="9"/>
  <c r="I5" i="9"/>
  <c r="M16" i="11"/>
  <c r="M19" i="11" s="1"/>
  <c r="L37" i="11"/>
  <c r="F71" i="9"/>
  <c r="S45" i="5"/>
  <c r="S89" i="5"/>
  <c r="Y135" i="5"/>
  <c r="S109" i="5"/>
  <c r="X6" i="10"/>
  <c r="Y24" i="10"/>
  <c r="W24" i="10"/>
  <c r="Z39" i="10"/>
  <c r="W22" i="11"/>
  <c r="V22" i="11"/>
  <c r="L44" i="9"/>
  <c r="L39" i="9"/>
  <c r="L15" i="9"/>
  <c r="G22" i="10"/>
  <c r="I702" i="4"/>
  <c r="H702" i="4" s="1"/>
  <c r="L4" i="9"/>
  <c r="M6" i="11"/>
  <c r="M6" i="10"/>
  <c r="G570" i="4"/>
  <c r="Y54" i="5"/>
  <c r="A56" i="5"/>
  <c r="R37" i="10"/>
  <c r="V37" i="10"/>
  <c r="S37" i="10"/>
  <c r="Z37" i="10"/>
  <c r="R26" i="10"/>
  <c r="S26" i="10"/>
  <c r="W36" i="10"/>
  <c r="S36" i="10"/>
  <c r="W44" i="10"/>
  <c r="I25" i="9"/>
  <c r="X24" i="11"/>
  <c r="G109" i="5"/>
  <c r="S111" i="5"/>
  <c r="Z8" i="10"/>
  <c r="L28" i="9"/>
  <c r="L29" i="9"/>
  <c r="Z11" i="10"/>
  <c r="I343" i="4"/>
  <c r="H343" i="4" s="1"/>
  <c r="G343" i="4"/>
  <c r="G342" i="4"/>
  <c r="F500" i="4"/>
  <c r="I542" i="4"/>
  <c r="H542" i="4" s="1"/>
  <c r="I543" i="4"/>
  <c r="H543" i="4" s="1"/>
  <c r="G543" i="4"/>
  <c r="H550" i="4"/>
  <c r="H10" i="11"/>
  <c r="E10" i="11"/>
  <c r="I10" i="11"/>
  <c r="F10" i="11"/>
  <c r="H28" i="11"/>
  <c r="E28" i="11"/>
  <c r="I28" i="11"/>
  <c r="E38" i="11"/>
  <c r="I38" i="11"/>
  <c r="G38" i="11"/>
  <c r="U9" i="11"/>
  <c r="T9" i="11"/>
  <c r="M9" i="11"/>
  <c r="S9" i="11"/>
  <c r="H24" i="11"/>
  <c r="E24" i="11"/>
  <c r="I24" i="11"/>
  <c r="X26" i="10"/>
  <c r="K30" i="9"/>
  <c r="Y15" i="11"/>
  <c r="AA9" i="11"/>
  <c r="M32" i="11"/>
  <c r="L21" i="11"/>
  <c r="L27" i="11" s="1"/>
  <c r="M38" i="11"/>
  <c r="M29" i="11"/>
  <c r="M35" i="11" s="1"/>
  <c r="J9" i="9"/>
  <c r="I663" i="4"/>
  <c r="H663" i="4" s="1"/>
  <c r="M89" i="5"/>
  <c r="S23" i="5"/>
  <c r="X44" i="10"/>
  <c r="W9" i="10"/>
  <c r="X11" i="10"/>
  <c r="K17" i="10"/>
  <c r="AA23" i="11"/>
  <c r="E17" i="11"/>
  <c r="F22" i="10"/>
  <c r="G542" i="4"/>
  <c r="L9" i="9"/>
  <c r="Z23" i="10"/>
  <c r="I46" i="9"/>
  <c r="J24" i="9"/>
  <c r="Y30" i="11"/>
  <c r="G600" i="4"/>
  <c r="F130" i="4"/>
  <c r="L18" i="9"/>
  <c r="AA46" i="11"/>
  <c r="G67" i="5"/>
  <c r="AE65" i="5"/>
  <c r="L7" i="11"/>
  <c r="L12" i="11" s="1"/>
  <c r="K5" i="9"/>
  <c r="I8" i="9"/>
  <c r="W30" i="10"/>
  <c r="K8" i="9"/>
  <c r="Z54" i="11"/>
  <c r="L20" i="9"/>
  <c r="Z22" i="10"/>
  <c r="S32" i="10"/>
  <c r="Y32" i="10"/>
  <c r="Z32" i="10"/>
  <c r="S19" i="10"/>
  <c r="X19" i="10"/>
  <c r="Z19" i="10"/>
  <c r="Y7" i="11"/>
  <c r="Y12" i="11" s="1"/>
  <c r="I36" i="9"/>
  <c r="J15" i="10"/>
  <c r="J15" i="11"/>
  <c r="J19" i="11" s="1"/>
  <c r="Y12" i="5"/>
  <c r="AE14" i="5"/>
  <c r="G230" i="4"/>
  <c r="W17" i="10"/>
  <c r="J30" i="11"/>
  <c r="L33" i="9"/>
  <c r="Z17" i="10"/>
  <c r="J24" i="11"/>
  <c r="J8" i="10"/>
  <c r="I583" i="4"/>
  <c r="H583" i="4" s="1"/>
  <c r="G582" i="4"/>
  <c r="I582" i="4"/>
  <c r="H582" i="4" s="1"/>
  <c r="I602" i="4"/>
  <c r="H602" i="4" s="1"/>
  <c r="I603" i="4"/>
  <c r="H603" i="4" s="1"/>
  <c r="G602" i="4"/>
  <c r="J27" i="11"/>
  <c r="S33" i="11"/>
  <c r="U33" i="11"/>
  <c r="V33" i="11"/>
  <c r="AA33" i="11"/>
  <c r="W33" i="11"/>
  <c r="Y50" i="11"/>
  <c r="Y52" i="11" s="1"/>
  <c r="U50" i="11"/>
  <c r="AA50" i="11"/>
  <c r="Z50" i="11"/>
  <c r="Z52" i="11" s="1"/>
  <c r="S50" i="11"/>
  <c r="T50" i="11"/>
  <c r="H29" i="11"/>
  <c r="G29" i="11"/>
  <c r="F29" i="11"/>
  <c r="S33" i="10"/>
  <c r="R33" i="10"/>
  <c r="X33" i="10"/>
  <c r="X14" i="10"/>
  <c r="M30" i="11"/>
  <c r="Z16" i="11"/>
  <c r="Z20" i="11" s="1"/>
  <c r="M37" i="11"/>
  <c r="M43" i="11" s="1"/>
  <c r="Y31" i="11"/>
  <c r="Y14" i="11"/>
  <c r="Y20" i="11" s="1"/>
  <c r="Z57" i="11"/>
  <c r="K30" i="11"/>
  <c r="J15" i="9"/>
  <c r="AE122" i="5"/>
  <c r="Z10" i="10"/>
  <c r="K8" i="10"/>
  <c r="Z18" i="10"/>
  <c r="M22" i="11"/>
  <c r="M27" i="11" s="1"/>
  <c r="J7" i="11"/>
  <c r="AA56" i="11"/>
  <c r="T22" i="11"/>
  <c r="F24" i="11"/>
  <c r="J51" i="9"/>
  <c r="L73" i="9"/>
  <c r="H9" i="10"/>
  <c r="I13" i="9"/>
  <c r="J9" i="10"/>
  <c r="Y120" i="5"/>
  <c r="G124" i="5"/>
  <c r="I23" i="4"/>
  <c r="H23" i="4" s="1"/>
  <c r="I22" i="4"/>
  <c r="H22" i="4" s="1"/>
  <c r="G22" i="4"/>
  <c r="I63" i="4"/>
  <c r="H63" i="4" s="1"/>
  <c r="G62" i="4"/>
  <c r="I62" i="4"/>
  <c r="H62" i="4" s="1"/>
  <c r="G63" i="4"/>
  <c r="I173" i="4"/>
  <c r="H173" i="4" s="1"/>
  <c r="I172" i="4"/>
  <c r="H172" i="4" s="1"/>
  <c r="G172" i="4"/>
  <c r="W9" i="11"/>
  <c r="R35" i="10"/>
  <c r="X35" i="10"/>
  <c r="G330" i="4"/>
  <c r="G340" i="4"/>
  <c r="K9" i="11" s="1"/>
  <c r="K12" i="11" s="1"/>
  <c r="G390" i="4"/>
  <c r="K7" i="10" s="1"/>
  <c r="G430" i="4"/>
  <c r="F10" i="9"/>
  <c r="G10" i="9"/>
  <c r="E10" i="9"/>
  <c r="E11" i="9"/>
  <c r="H11" i="9"/>
  <c r="G11" i="9"/>
  <c r="G720" i="4"/>
  <c r="U11" i="11"/>
  <c r="J11" i="11"/>
  <c r="Z11" i="11"/>
  <c r="Y11" i="11"/>
  <c r="W11" i="11"/>
  <c r="S11" i="11"/>
  <c r="K11" i="11"/>
  <c r="U40" i="11"/>
  <c r="S40" i="11"/>
  <c r="G280" i="4"/>
  <c r="I28" i="9"/>
  <c r="F28" i="9"/>
  <c r="E28" i="9"/>
  <c r="E22" i="9"/>
  <c r="L22" i="9"/>
  <c r="I93" i="4"/>
  <c r="H93" i="4" s="1"/>
  <c r="G92" i="4"/>
  <c r="I92" i="4"/>
  <c r="H92" i="4" s="1"/>
  <c r="F120" i="4"/>
  <c r="I320" i="4"/>
  <c r="H490" i="4"/>
  <c r="H580" i="4"/>
  <c r="F64" i="9"/>
  <c r="E64" i="9"/>
  <c r="K64" i="9"/>
  <c r="I643" i="4"/>
  <c r="H643" i="4" s="1"/>
  <c r="I642" i="4"/>
  <c r="H642" i="4" s="1"/>
  <c r="H110" i="4"/>
  <c r="I180" i="4"/>
  <c r="W16" i="10"/>
  <c r="R16" i="10"/>
  <c r="G380" i="4"/>
  <c r="K39" i="11" s="1"/>
  <c r="G460" i="4"/>
  <c r="F160" i="4"/>
  <c r="G52" i="9"/>
  <c r="E52" i="9"/>
  <c r="F52" i="9"/>
  <c r="K41" i="9"/>
  <c r="H41" i="9"/>
  <c r="J41" i="9"/>
  <c r="G41" i="9"/>
  <c r="J36" i="9"/>
  <c r="G36" i="9"/>
  <c r="F26" i="9"/>
  <c r="I26" i="9"/>
  <c r="I593" i="4"/>
  <c r="H593" i="4" s="1"/>
  <c r="G593" i="4"/>
  <c r="G672" i="4"/>
  <c r="I673" i="4"/>
  <c r="H673" i="4" s="1"/>
  <c r="G673" i="4"/>
  <c r="G700" i="4"/>
  <c r="G510" i="4"/>
  <c r="H100" i="4"/>
  <c r="I303" i="4"/>
  <c r="H303" i="4" s="1"/>
  <c r="G303" i="4"/>
  <c r="G530" i="4"/>
  <c r="G550" i="4"/>
  <c r="G113" i="4"/>
  <c r="I113" i="4"/>
  <c r="H113" i="4" s="1"/>
  <c r="I183" i="4"/>
  <c r="H183" i="4" s="1"/>
  <c r="I182" i="4"/>
  <c r="H182" i="4" s="1"/>
  <c r="I403" i="4"/>
  <c r="H403" i="4" s="1"/>
  <c r="I402" i="4"/>
  <c r="H402" i="4" s="1"/>
  <c r="F510" i="4"/>
  <c r="G710" i="4"/>
  <c r="H720" i="4"/>
  <c r="J42" i="9"/>
  <c r="F90" i="4"/>
  <c r="I263" i="4"/>
  <c r="H263" i="4" s="1"/>
  <c r="G263" i="4"/>
  <c r="U49" i="11"/>
  <c r="S49" i="11"/>
  <c r="E39" i="11"/>
  <c r="I39" i="11"/>
  <c r="G70" i="4"/>
  <c r="G400" i="4"/>
  <c r="G620" i="4"/>
  <c r="I80" i="4"/>
  <c r="G110" i="4"/>
  <c r="Y22" i="11" s="1"/>
  <c r="G650" i="4"/>
  <c r="H660" i="4"/>
  <c r="U38" i="11"/>
  <c r="S38" i="11"/>
  <c r="Y51" i="11"/>
  <c r="Z51" i="11"/>
  <c r="L9" i="10" l="1"/>
  <c r="L14" i="11"/>
  <c r="L19" i="11" s="1"/>
  <c r="K13" i="9"/>
  <c r="L40" i="11"/>
  <c r="Y14" i="10"/>
  <c r="K52" i="9"/>
  <c r="M12" i="11"/>
  <c r="K11" i="10"/>
  <c r="J43" i="9"/>
  <c r="K23" i="11"/>
  <c r="K27" i="11" s="1"/>
  <c r="I12" i="9"/>
  <c r="J14" i="10"/>
  <c r="J8" i="11"/>
  <c r="J12" i="11" s="1"/>
  <c r="J54" i="9"/>
  <c r="X21" i="10"/>
  <c r="Y41" i="11"/>
  <c r="Y28" i="10"/>
  <c r="Z22" i="11"/>
  <c r="K14" i="9"/>
  <c r="AA7" i="11"/>
  <c r="L35" i="9"/>
  <c r="Z26" i="10"/>
  <c r="J10" i="9"/>
  <c r="X37" i="10"/>
  <c r="Y39" i="11"/>
  <c r="X15" i="10"/>
  <c r="J53" i="9"/>
  <c r="Y25" i="11"/>
  <c r="Y28" i="11" s="1"/>
  <c r="Y44" i="10"/>
  <c r="Z24" i="11"/>
  <c r="K25" i="9"/>
  <c r="AA12" i="11"/>
  <c r="W25" i="10"/>
  <c r="I19" i="9"/>
  <c r="X48" i="11"/>
  <c r="X16" i="10"/>
  <c r="K38" i="11"/>
  <c r="K43" i="11" s="1"/>
  <c r="J31" i="9"/>
  <c r="L43" i="11"/>
  <c r="W39" i="10"/>
  <c r="I15" i="9"/>
  <c r="X14" i="11"/>
  <c r="X20" i="11" s="1"/>
  <c r="Y57" i="11"/>
  <c r="Y60" i="11" s="1"/>
  <c r="J49" i="9"/>
  <c r="X36" i="10"/>
  <c r="X29" i="10"/>
  <c r="Y32" i="11"/>
  <c r="Y36" i="11" s="1"/>
  <c r="J46" i="9"/>
  <c r="X41" i="11"/>
  <c r="X44" i="11" s="1"/>
  <c r="I54" i="9"/>
  <c r="W21" i="10"/>
  <c r="J56" i="9"/>
  <c r="Y33" i="11"/>
  <c r="X9" i="10"/>
  <c r="J26" i="9"/>
  <c r="K29" i="11"/>
  <c r="K35" i="11" s="1"/>
  <c r="X40" i="10"/>
  <c r="Z60" i="11"/>
  <c r="AA52" i="11"/>
  <c r="X12" i="11"/>
  <c r="Z25" i="11"/>
  <c r="K53" i="9"/>
  <c r="Y15" i="10"/>
  <c r="J14" i="9"/>
  <c r="X28" i="10"/>
  <c r="K12" i="10"/>
  <c r="J37" i="9"/>
  <c r="W27" i="10"/>
  <c r="X49" i="11"/>
  <c r="I47" i="9"/>
  <c r="AA55" i="11"/>
  <c r="AA60" i="11" s="1"/>
  <c r="L11" i="9"/>
  <c r="Z38" i="10"/>
  <c r="K15" i="11"/>
  <c r="K19" i="11" s="1"/>
  <c r="K15" i="10"/>
  <c r="X23" i="11"/>
  <c r="X28" i="11" s="1"/>
  <c r="W31" i="10"/>
  <c r="I16" i="9"/>
  <c r="X25" i="11"/>
  <c r="W15" i="10"/>
  <c r="I53" i="9"/>
  <c r="L46" i="9"/>
  <c r="Z29" i="10"/>
  <c r="AA32" i="11"/>
  <c r="AA36" i="11" s="1"/>
  <c r="Y44" i="11"/>
  <c r="X52" i="11" l="1"/>
  <c r="Z28" i="11"/>
</calcChain>
</file>

<file path=xl/sharedStrings.xml><?xml version="1.0" encoding="utf-8"?>
<sst xmlns="http://schemas.openxmlformats.org/spreadsheetml/2006/main" count="2753" uniqueCount="817">
  <si>
    <t>Zeit</t>
  </si>
  <si>
    <t>Bahn 3</t>
  </si>
  <si>
    <t>Bahn 4</t>
  </si>
  <si>
    <t>Bahn 5</t>
  </si>
  <si>
    <t>Bahn 6</t>
  </si>
  <si>
    <t/>
  </si>
  <si>
    <t>Stefanie</t>
  </si>
  <si>
    <t>VOGETSEDER</t>
  </si>
  <si>
    <t>W</t>
  </si>
  <si>
    <t>Alfred</t>
  </si>
  <si>
    <t>RASCHHOFER</t>
  </si>
  <si>
    <t>M</t>
  </si>
  <si>
    <t>Wolfgang</t>
  </si>
  <si>
    <t>PRITZL</t>
  </si>
  <si>
    <t>Rene</t>
  </si>
  <si>
    <t>LEPKA</t>
  </si>
  <si>
    <t>Ludwig</t>
  </si>
  <si>
    <t>LANG</t>
  </si>
  <si>
    <t>Johann</t>
  </si>
  <si>
    <t>KELLNER</t>
  </si>
  <si>
    <t>JUSTL</t>
  </si>
  <si>
    <t>Andreas</t>
  </si>
  <si>
    <t>IROUSCHEK</t>
  </si>
  <si>
    <t>Alois</t>
  </si>
  <si>
    <t>HUBER</t>
  </si>
  <si>
    <t>Karl</t>
  </si>
  <si>
    <t>HOFPOINTNER</t>
  </si>
  <si>
    <t>HAAS</t>
  </si>
  <si>
    <t>Rudolf</t>
  </si>
  <si>
    <t>GRÖMMER</t>
  </si>
  <si>
    <t>Florian</t>
  </si>
  <si>
    <t>Franz</t>
  </si>
  <si>
    <t>BRANDL</t>
  </si>
  <si>
    <t>Helmut</t>
  </si>
  <si>
    <t>Lisa</t>
  </si>
  <si>
    <t>AUINGER</t>
  </si>
  <si>
    <t>Liane</t>
  </si>
  <si>
    <t>RAMMERSTORFER</t>
  </si>
  <si>
    <t>Brigitte</t>
  </si>
  <si>
    <t>PERNECKER</t>
  </si>
  <si>
    <t>Dagmar</t>
  </si>
  <si>
    <t>HUTTER</t>
  </si>
  <si>
    <t>Melanie</t>
  </si>
  <si>
    <t>HOCHHUBER</t>
  </si>
  <si>
    <t>Ilse</t>
  </si>
  <si>
    <t>HINTERHÖLZL</t>
  </si>
  <si>
    <t>Edith</t>
  </si>
  <si>
    <t>DERFLINGER</t>
  </si>
  <si>
    <t>Margit</t>
  </si>
  <si>
    <t>BUCHBERGER</t>
  </si>
  <si>
    <t>Konstantin</t>
  </si>
  <si>
    <t>STINGHE</t>
  </si>
  <si>
    <t>Horst</t>
  </si>
  <si>
    <t>SONNLEITNER</t>
  </si>
  <si>
    <t>SCHMIDT</t>
  </si>
  <si>
    <t>Sonja</t>
  </si>
  <si>
    <t>REITER</t>
  </si>
  <si>
    <t>PUSCH</t>
  </si>
  <si>
    <t>Josef</t>
  </si>
  <si>
    <t>KAINDLSTORFER</t>
  </si>
  <si>
    <t>Eleonore</t>
  </si>
  <si>
    <t>JUNGWIRTH</t>
  </si>
  <si>
    <t>GLASER</t>
  </si>
  <si>
    <t>Erich</t>
  </si>
  <si>
    <t>ERTL</t>
  </si>
  <si>
    <t>Stefan</t>
  </si>
  <si>
    <t>DOMNANICH</t>
  </si>
  <si>
    <t>Smayil</t>
  </si>
  <si>
    <t>BICKALO</t>
  </si>
  <si>
    <t>Manfred</t>
  </si>
  <si>
    <t>AUER</t>
  </si>
  <si>
    <t>Adolf</t>
  </si>
  <si>
    <t>ZIERLINGER</t>
  </si>
  <si>
    <t>WOISETSCHLÄGER</t>
  </si>
  <si>
    <t>Christian</t>
  </si>
  <si>
    <t>WÖGL</t>
  </si>
  <si>
    <t>WEINBERGMAYR</t>
  </si>
  <si>
    <t>WAGNER</t>
  </si>
  <si>
    <t>Peter</t>
  </si>
  <si>
    <t>UNGER</t>
  </si>
  <si>
    <t>Anton</t>
  </si>
  <si>
    <t>STAUDINGER</t>
  </si>
  <si>
    <t>Leander</t>
  </si>
  <si>
    <t>SCHMIDTHALER</t>
  </si>
  <si>
    <t>Philipp</t>
  </si>
  <si>
    <t>SCHLAGER</t>
  </si>
  <si>
    <t>Dietmar</t>
  </si>
  <si>
    <t>RESL</t>
  </si>
  <si>
    <t>Harald</t>
  </si>
  <si>
    <t>Daniel</t>
  </si>
  <si>
    <t>Thomas</t>
  </si>
  <si>
    <t>PLEINER</t>
  </si>
  <si>
    <t>Siegfried</t>
  </si>
  <si>
    <t>MITTERHUBER</t>
  </si>
  <si>
    <t>Hans</t>
  </si>
  <si>
    <t>LENGAUER</t>
  </si>
  <si>
    <t>Patrick</t>
  </si>
  <si>
    <t>KREXHAMMER</t>
  </si>
  <si>
    <t>KERN</t>
  </si>
  <si>
    <t>Gabriel</t>
  </si>
  <si>
    <t>KAIBLINGER</t>
  </si>
  <si>
    <t>Ernst</t>
  </si>
  <si>
    <t>HUEMER</t>
  </si>
  <si>
    <t>Kurt</t>
  </si>
  <si>
    <t>HOCHHAUSER</t>
  </si>
  <si>
    <t>HEFTBERGER</t>
  </si>
  <si>
    <t>Monika</t>
  </si>
  <si>
    <t>GNADLINGER</t>
  </si>
  <si>
    <t>FUTSCHIK</t>
  </si>
  <si>
    <t>Hartmann</t>
  </si>
  <si>
    <t>EBNER</t>
  </si>
  <si>
    <t>Klaus</t>
  </si>
  <si>
    <t>BRUCKNER</t>
  </si>
  <si>
    <t>Darko</t>
  </si>
  <si>
    <t>BIBESKOVIC</t>
  </si>
  <si>
    <t>BERNÖGGER</t>
  </si>
  <si>
    <t>Herbert</t>
  </si>
  <si>
    <t>BERGER</t>
  </si>
  <si>
    <t>BAUMGARTINGER</t>
  </si>
  <si>
    <t>Benjamin</t>
  </si>
  <si>
    <t>BAUER</t>
  </si>
  <si>
    <t>Mario</t>
  </si>
  <si>
    <t>ANGERER</t>
  </si>
  <si>
    <t>ULLMANN</t>
  </si>
  <si>
    <t>Dieter</t>
  </si>
  <si>
    <t>STORCH</t>
  </si>
  <si>
    <t>Walter</t>
  </si>
  <si>
    <t>KEPPLINGER</t>
  </si>
  <si>
    <t>KAISERSEDER</t>
  </si>
  <si>
    <t>ELMECKER</t>
  </si>
  <si>
    <t>Hermann</t>
  </si>
  <si>
    <t>ECKERSTORFER</t>
  </si>
  <si>
    <t>BARTL</t>
  </si>
  <si>
    <t>Eduard</t>
  </si>
  <si>
    <t>WOLLANEK</t>
  </si>
  <si>
    <t>Angelika</t>
  </si>
  <si>
    <t>Gerhard</t>
  </si>
  <si>
    <t>WEISSBÖCK</t>
  </si>
  <si>
    <t>STADLMANN</t>
  </si>
  <si>
    <t>SPEIGNER</t>
  </si>
  <si>
    <t>Marianne</t>
  </si>
  <si>
    <t>ROLLENHAGEN</t>
  </si>
  <si>
    <t>Manuela</t>
  </si>
  <si>
    <t>REINTHALLER</t>
  </si>
  <si>
    <t>REICHART</t>
  </si>
  <si>
    <t>PRÄHOFER</t>
  </si>
  <si>
    <t>Manuel</t>
  </si>
  <si>
    <t>Michael</t>
  </si>
  <si>
    <t>PRÄHHOFER</t>
  </si>
  <si>
    <t>PLAHA</t>
  </si>
  <si>
    <t>Miroslav</t>
  </si>
  <si>
    <t>PESADIK</t>
  </si>
  <si>
    <t>LÖSCHER</t>
  </si>
  <si>
    <t>Christoph</t>
  </si>
  <si>
    <t>LETTNER</t>
  </si>
  <si>
    <t>LEEB</t>
  </si>
  <si>
    <t>Regina</t>
  </si>
  <si>
    <t>KLEINDIENST</t>
  </si>
  <si>
    <t>Alex Peter</t>
  </si>
  <si>
    <t>KEPP</t>
  </si>
  <si>
    <t>Gabriele</t>
  </si>
  <si>
    <t>IRION</t>
  </si>
  <si>
    <t>Petr</t>
  </si>
  <si>
    <t>HRUBY</t>
  </si>
  <si>
    <t>Günter</t>
  </si>
  <si>
    <t>HOLZINGER</t>
  </si>
  <si>
    <t>HALLER</t>
  </si>
  <si>
    <t>HAIDER</t>
  </si>
  <si>
    <t>GRUBER</t>
  </si>
  <si>
    <t>GAUWEILER</t>
  </si>
  <si>
    <t>FUCHS</t>
  </si>
  <si>
    <t>Helga</t>
  </si>
  <si>
    <t>FRANK</t>
  </si>
  <si>
    <t>Erwin</t>
  </si>
  <si>
    <t>FAISTHUBER</t>
  </si>
  <si>
    <t>DOBIAS</t>
  </si>
  <si>
    <t>Gisela</t>
  </si>
  <si>
    <t>DELLER</t>
  </si>
  <si>
    <t>Karin</t>
  </si>
  <si>
    <t>Ewald</t>
  </si>
  <si>
    <t>ZEINDLINGER</t>
  </si>
  <si>
    <t>WOLSCHLAGER</t>
  </si>
  <si>
    <t>PUNZ</t>
  </si>
  <si>
    <t>Margarete</t>
  </si>
  <si>
    <t>PILS</t>
  </si>
  <si>
    <t>Othmar</t>
  </si>
  <si>
    <t>PECILE</t>
  </si>
  <si>
    <t>Christine</t>
  </si>
  <si>
    <t>Gerald</t>
  </si>
  <si>
    <t>OPLESCH</t>
  </si>
  <si>
    <t>Hermine</t>
  </si>
  <si>
    <t>MEYER</t>
  </si>
  <si>
    <t>LECHNER</t>
  </si>
  <si>
    <t>KERSCH</t>
  </si>
  <si>
    <t>Christa</t>
  </si>
  <si>
    <t>HUNDSBERGER</t>
  </si>
  <si>
    <t>Wilhelm</t>
  </si>
  <si>
    <t>Dennis</t>
  </si>
  <si>
    <t>FADING</t>
  </si>
  <si>
    <t>DETTER</t>
  </si>
  <si>
    <t>Maximilian</t>
  </si>
  <si>
    <t>BUCHEGGER</t>
  </si>
  <si>
    <t>BRUNNER</t>
  </si>
  <si>
    <t>ADLASSNIG</t>
  </si>
  <si>
    <t>MITTERMAYR</t>
  </si>
  <si>
    <t>Adalbert</t>
  </si>
  <si>
    <t>MIESBAUER</t>
  </si>
  <si>
    <t>Sylvester</t>
  </si>
  <si>
    <t>MAYRHOFER</t>
  </si>
  <si>
    <t>KÖNIG</t>
  </si>
  <si>
    <t>Tibor</t>
  </si>
  <si>
    <t>JUHAS</t>
  </si>
  <si>
    <t>HARRAUER</t>
  </si>
  <si>
    <t>Willibald</t>
  </si>
  <si>
    <t>HAGMAIR</t>
  </si>
  <si>
    <t>GULIC</t>
  </si>
  <si>
    <t>Karl Heinz</t>
  </si>
  <si>
    <t>FORSTNER</t>
  </si>
  <si>
    <t>DEMUTH</t>
  </si>
  <si>
    <t>WIESMEYR</t>
  </si>
  <si>
    <t>WEICKL</t>
  </si>
  <si>
    <t>Laszlo</t>
  </si>
  <si>
    <t>SIKLODI</t>
  </si>
  <si>
    <t>SCHWAB</t>
  </si>
  <si>
    <t>SCHMALNAUER</t>
  </si>
  <si>
    <t>Roland</t>
  </si>
  <si>
    <t>SCHIMATZEK</t>
  </si>
  <si>
    <t>SCHATZLMAIR</t>
  </si>
  <si>
    <t>RUDY</t>
  </si>
  <si>
    <t>ROTHER</t>
  </si>
  <si>
    <t>OPFOLTER</t>
  </si>
  <si>
    <t>Petar</t>
  </si>
  <si>
    <t>MARSIC</t>
  </si>
  <si>
    <t>LEITLMEIER</t>
  </si>
  <si>
    <t>LEITHINGER</t>
  </si>
  <si>
    <t>KOLLER</t>
  </si>
  <si>
    <t>Norbert</t>
  </si>
  <si>
    <t>KÖHLER</t>
  </si>
  <si>
    <t>Fritz</t>
  </si>
  <si>
    <t>KLEBINDER</t>
  </si>
  <si>
    <t>KIRCHBERGER</t>
  </si>
  <si>
    <t>HOLZLEITNER</t>
  </si>
  <si>
    <t>HAUSSNER</t>
  </si>
  <si>
    <t>GERVASI</t>
  </si>
  <si>
    <t>Hannes</t>
  </si>
  <si>
    <t>FEICHTNER</t>
  </si>
  <si>
    <t>EINSIEDLER</t>
  </si>
  <si>
    <t>EDER</t>
  </si>
  <si>
    <t>Jiri</t>
  </si>
  <si>
    <t>DVORAK</t>
  </si>
  <si>
    <t>DUDA</t>
  </si>
  <si>
    <t>Egzon</t>
  </si>
  <si>
    <t>AZIRI</t>
  </si>
  <si>
    <t>ARESIN</t>
  </si>
  <si>
    <t>WACHTER</t>
  </si>
  <si>
    <t>Robert</t>
  </si>
  <si>
    <t>RUCZKOVSKI</t>
  </si>
  <si>
    <t>MAYR</t>
  </si>
  <si>
    <t>FROSCHAUER</t>
  </si>
  <si>
    <t>Ferdinand</t>
  </si>
  <si>
    <t>FORSTENLEHNER</t>
  </si>
  <si>
    <t>ZEILINGER</t>
  </si>
  <si>
    <t>WEILGUNI</t>
  </si>
  <si>
    <t>WEIDENAUER</t>
  </si>
  <si>
    <t>TREFFLINGER</t>
  </si>
  <si>
    <t>KLAUS</t>
  </si>
  <si>
    <t>HÜTTMANNSBERGER</t>
  </si>
  <si>
    <t>HUFNAGL</t>
  </si>
  <si>
    <t>WERNER</t>
  </si>
  <si>
    <t>Friedrich</t>
  </si>
  <si>
    <t>STOCKINGER</t>
  </si>
  <si>
    <t>Anna</t>
  </si>
  <si>
    <t>PANHOLZER</t>
  </si>
  <si>
    <t>Andrea</t>
  </si>
  <si>
    <t>MATZENBERGER</t>
  </si>
  <si>
    <t>LAMPRECHT</t>
  </si>
  <si>
    <t>KREMSMAYR</t>
  </si>
  <si>
    <t>Hildegard</t>
  </si>
  <si>
    <t>HINTERLEITNER</t>
  </si>
  <si>
    <t>Veronika</t>
  </si>
  <si>
    <t>HENÖCKL</t>
  </si>
  <si>
    <t>GSCHLIFFNER</t>
  </si>
  <si>
    <t>ENSER</t>
  </si>
  <si>
    <t>Brunhilde</t>
  </si>
  <si>
    <t>BITTERMANN</t>
  </si>
  <si>
    <t>Maria</t>
  </si>
  <si>
    <t>AIGINGER</t>
  </si>
  <si>
    <t>WALCHERBERGER</t>
  </si>
  <si>
    <t>TRAXLER</t>
  </si>
  <si>
    <t>Muhamed</t>
  </si>
  <si>
    <t>SARKIC</t>
  </si>
  <si>
    <t>NEISSL</t>
  </si>
  <si>
    <t>Verena</t>
  </si>
  <si>
    <t>MITTERNDORFER</t>
  </si>
  <si>
    <t>Joachim</t>
  </si>
  <si>
    <t>MINY</t>
  </si>
  <si>
    <t>KOHOUT</t>
  </si>
  <si>
    <t>Susanne</t>
  </si>
  <si>
    <t>KASTNER</t>
  </si>
  <si>
    <t>Sabine</t>
  </si>
  <si>
    <t>KARLSEDER</t>
  </si>
  <si>
    <t>KAGERHUBER</t>
  </si>
  <si>
    <t>Rosemarie</t>
  </si>
  <si>
    <t>HANFTALER</t>
  </si>
  <si>
    <t>Johannes</t>
  </si>
  <si>
    <t>GREINER</t>
  </si>
  <si>
    <t>FRÜHWIRT</t>
  </si>
  <si>
    <t>Nadja</t>
  </si>
  <si>
    <t>FISCHER</t>
  </si>
  <si>
    <t>Oliver</t>
  </si>
  <si>
    <t>FAULAND</t>
  </si>
  <si>
    <t>Hans-Peter</t>
  </si>
  <si>
    <t>DOBESBERGER</t>
  </si>
  <si>
    <t>BAIER</t>
  </si>
  <si>
    <t>BACHLER</t>
  </si>
  <si>
    <t>SCHMIDJÖRG</t>
  </si>
  <si>
    <t>PRINZ</t>
  </si>
  <si>
    <t>Bogdan</t>
  </si>
  <si>
    <t>PREDA</t>
  </si>
  <si>
    <t>NIEDERHUBER</t>
  </si>
  <si>
    <t>KLOPF</t>
  </si>
  <si>
    <t>Werner</t>
  </si>
  <si>
    <t>ZEHETNER</t>
  </si>
  <si>
    <t>Günther</t>
  </si>
  <si>
    <t>ZAUNER</t>
  </si>
  <si>
    <t>SÜSSENBECK</t>
  </si>
  <si>
    <t>SPREITZER</t>
  </si>
  <si>
    <t>SAMHABER</t>
  </si>
  <si>
    <t>RITTER</t>
  </si>
  <si>
    <t>MENDE</t>
  </si>
  <si>
    <t>HOFSTÄTTER</t>
  </si>
  <si>
    <t>HOFFELNER</t>
  </si>
  <si>
    <t>HARRER</t>
  </si>
  <si>
    <t>FIDLER</t>
  </si>
  <si>
    <t>ENZENBERGER</t>
  </si>
  <si>
    <t>Hubert</t>
  </si>
  <si>
    <t>BILLINGER</t>
  </si>
  <si>
    <t>Gojko</t>
  </si>
  <si>
    <t>ZEZELJ</t>
  </si>
  <si>
    <t>ZEPPEZAUER</t>
  </si>
  <si>
    <t>Leopold</t>
  </si>
  <si>
    <t>WURM</t>
  </si>
  <si>
    <t>WEIXELBAUMER</t>
  </si>
  <si>
    <t>STANDHARTINGER</t>
  </si>
  <si>
    <t>SCHREINER</t>
  </si>
  <si>
    <t>Judith</t>
  </si>
  <si>
    <t>RIEDERER</t>
  </si>
  <si>
    <t>RAMMER</t>
  </si>
  <si>
    <t>PRANDL</t>
  </si>
  <si>
    <t>PERICEVIC</t>
  </si>
  <si>
    <t>Drazenka</t>
  </si>
  <si>
    <t>Elfriede</t>
  </si>
  <si>
    <t>NIEDERWIMMER</t>
  </si>
  <si>
    <t>MÜLLNER</t>
  </si>
  <si>
    <t>MITTERMEIR</t>
  </si>
  <si>
    <t>KICKINGEREDER</t>
  </si>
  <si>
    <t>Dragan</t>
  </si>
  <si>
    <t>KARAICA</t>
  </si>
  <si>
    <t>Zäzilia</t>
  </si>
  <si>
    <t>HOSNER</t>
  </si>
  <si>
    <t>GRÖMER</t>
  </si>
  <si>
    <t>FIEDLER</t>
  </si>
  <si>
    <t>Ingrid</t>
  </si>
  <si>
    <t>FEICHTENSCHLAGER</t>
  </si>
  <si>
    <t>DAINHAMMER</t>
  </si>
  <si>
    <t>Karlheinz</t>
  </si>
  <si>
    <t>BEER</t>
  </si>
  <si>
    <t>Gertrude</t>
  </si>
  <si>
    <t>BAUMGARTNER</t>
  </si>
  <si>
    <t>BABL</t>
  </si>
  <si>
    <t>Adelheid</t>
  </si>
  <si>
    <t>AUGL</t>
  </si>
  <si>
    <t>Mag.</t>
  </si>
  <si>
    <t>AMBACH</t>
  </si>
  <si>
    <t>Vanessa</t>
  </si>
  <si>
    <t>WERFER</t>
  </si>
  <si>
    <t>Ing</t>
  </si>
  <si>
    <t>VOLLNHOFER</t>
  </si>
  <si>
    <t>STROMBERGER</t>
  </si>
  <si>
    <t>Willi</t>
  </si>
  <si>
    <t>STÖGER</t>
  </si>
  <si>
    <t>REDER</t>
  </si>
  <si>
    <t>Miralem</t>
  </si>
  <si>
    <t>PEKAZ</t>
  </si>
  <si>
    <t>NICHTERL</t>
  </si>
  <si>
    <t>NEUHAUSER</t>
  </si>
  <si>
    <t>MARTENS</t>
  </si>
  <si>
    <t>Carina</t>
  </si>
  <si>
    <t>MACH</t>
  </si>
  <si>
    <t>Samantha</t>
  </si>
  <si>
    <t>LUGMAYR</t>
  </si>
  <si>
    <t>LANGBAUER</t>
  </si>
  <si>
    <t>KASTENHOFER</t>
  </si>
  <si>
    <t>Sadik</t>
  </si>
  <si>
    <t>KARAHODZIC</t>
  </si>
  <si>
    <t>HUTTERER</t>
  </si>
  <si>
    <t>Erhard</t>
  </si>
  <si>
    <t>HLAVATY</t>
  </si>
  <si>
    <t>Mathilde</t>
  </si>
  <si>
    <t>HARTMANN</t>
  </si>
  <si>
    <t>HANSLIK</t>
  </si>
  <si>
    <t>Senad</t>
  </si>
  <si>
    <t>GUSO</t>
  </si>
  <si>
    <t>GRADAUER</t>
  </si>
  <si>
    <t>EGRESITS</t>
  </si>
  <si>
    <t>BENDER</t>
  </si>
  <si>
    <t>ARTNER</t>
  </si>
  <si>
    <t>Claus</t>
  </si>
  <si>
    <t>WINKLMAYR</t>
  </si>
  <si>
    <t>Otto</t>
  </si>
  <si>
    <t>SITTER</t>
  </si>
  <si>
    <t>PUNZENBERGER</t>
  </si>
  <si>
    <t>ORTNER</t>
  </si>
  <si>
    <t>Dr.</t>
  </si>
  <si>
    <t>HUMMER</t>
  </si>
  <si>
    <t>Markus</t>
  </si>
  <si>
    <t>DI</t>
  </si>
  <si>
    <t>HEHENBERGER</t>
  </si>
  <si>
    <t>FEINDERT</t>
  </si>
  <si>
    <t>BAUMGARTNER.</t>
  </si>
  <si>
    <t>Gertraud</t>
  </si>
  <si>
    <t>PICHLER</t>
  </si>
  <si>
    <t>Eva</t>
  </si>
  <si>
    <t>NOPP</t>
  </si>
  <si>
    <t>Heide</t>
  </si>
  <si>
    <t>FAJTL</t>
  </si>
  <si>
    <t>Renate</t>
  </si>
  <si>
    <t>EICHINGER</t>
  </si>
  <si>
    <t>BERGS</t>
  </si>
  <si>
    <t>ABERL</t>
  </si>
  <si>
    <t>WAHLMÜLLER</t>
  </si>
  <si>
    <t>STANEK</t>
  </si>
  <si>
    <t>SCHOBER</t>
  </si>
  <si>
    <t>SCHMALZER</t>
  </si>
  <si>
    <t>RAHSTORFER</t>
  </si>
  <si>
    <t>MAUERKIRCHNER</t>
  </si>
  <si>
    <t>KÜHHAS</t>
  </si>
  <si>
    <t>KRUBNER</t>
  </si>
  <si>
    <t>KAUKAL</t>
  </si>
  <si>
    <t>HOSPODAR</t>
  </si>
  <si>
    <t>FLOH</t>
  </si>
  <si>
    <t>Hans Peter</t>
  </si>
  <si>
    <t>FALKNER</t>
  </si>
  <si>
    <t>Helmuth</t>
  </si>
  <si>
    <t>ENDT</t>
  </si>
  <si>
    <t>ZIEGLER</t>
  </si>
  <si>
    <t>Theresia</t>
  </si>
  <si>
    <t>WILLINGER</t>
  </si>
  <si>
    <t>Anneliese</t>
  </si>
  <si>
    <t>Doris</t>
  </si>
  <si>
    <t>Jakob</t>
  </si>
  <si>
    <t>STIGLMAYR</t>
  </si>
  <si>
    <t>Alexander</t>
  </si>
  <si>
    <t>SPIESSBERGER</t>
  </si>
  <si>
    <t>Jonas</t>
  </si>
  <si>
    <t>SIEGESLEITNER</t>
  </si>
  <si>
    <t>SEKOT</t>
  </si>
  <si>
    <t>LINDMAYR</t>
  </si>
  <si>
    <t>LAUFENBÖCK</t>
  </si>
  <si>
    <t>Heinz</t>
  </si>
  <si>
    <t>KRUPA</t>
  </si>
  <si>
    <t>ETZL</t>
  </si>
  <si>
    <t>Petra</t>
  </si>
  <si>
    <t>ENGELBUTZEDER</t>
  </si>
  <si>
    <t>BUCHINGER</t>
  </si>
  <si>
    <t>Julian</t>
  </si>
  <si>
    <t>BRIGLAUER</t>
  </si>
  <si>
    <t>Paul</t>
  </si>
  <si>
    <t>BORTENSCHLAGER</t>
  </si>
  <si>
    <t>ASBÖCK</t>
  </si>
  <si>
    <t>ZWINGER</t>
  </si>
  <si>
    <t>WOLFINGER</t>
  </si>
  <si>
    <t>Tanja</t>
  </si>
  <si>
    <t>Isabella</t>
  </si>
  <si>
    <t>Lukas</t>
  </si>
  <si>
    <t>WALDBRUNNER</t>
  </si>
  <si>
    <t>Katarina</t>
  </si>
  <si>
    <t>VALIGUROVA</t>
  </si>
  <si>
    <t>TÖTZL</t>
  </si>
  <si>
    <t>Daniela</t>
  </si>
  <si>
    <t>STIGLECKER</t>
  </si>
  <si>
    <t>STEINKELLNER</t>
  </si>
  <si>
    <t>STEINER</t>
  </si>
  <si>
    <t>SPARI</t>
  </si>
  <si>
    <t>Astrid</t>
  </si>
  <si>
    <t>Bianca</t>
  </si>
  <si>
    <t>SCHAUBMAIR</t>
  </si>
  <si>
    <t>SATELMAJER</t>
  </si>
  <si>
    <t>RIEGLER</t>
  </si>
  <si>
    <t>PÖCHHACKER</t>
  </si>
  <si>
    <t>MICHLMAYR</t>
  </si>
  <si>
    <t>Elisabeth</t>
  </si>
  <si>
    <t>MASIN</t>
  </si>
  <si>
    <t>Reinhard</t>
  </si>
  <si>
    <t>MACHACEK</t>
  </si>
  <si>
    <t>LEYROUTZ</t>
  </si>
  <si>
    <t>LAIMER</t>
  </si>
  <si>
    <t>KIRCHWEGER</t>
  </si>
  <si>
    <t>KASTL</t>
  </si>
  <si>
    <t>KAHR</t>
  </si>
  <si>
    <t>JIROUSEK</t>
  </si>
  <si>
    <t>Katrin</t>
  </si>
  <si>
    <t>JANDA</t>
  </si>
  <si>
    <t>INFANGER</t>
  </si>
  <si>
    <t>Zsofia</t>
  </si>
  <si>
    <t>HUDI</t>
  </si>
  <si>
    <t>Margot</t>
  </si>
  <si>
    <t>HIEGELSBERGER</t>
  </si>
  <si>
    <t>HIEBL</t>
  </si>
  <si>
    <t>HASLINGER</t>
  </si>
  <si>
    <t>HALMER</t>
  </si>
  <si>
    <t>HABERHAUER</t>
  </si>
  <si>
    <t>GIBLEY</t>
  </si>
  <si>
    <t>ENZINGER</t>
  </si>
  <si>
    <t>DOPPELHAMMER</t>
  </si>
  <si>
    <t>Tamàs</t>
  </si>
  <si>
    <t>DOLGOS</t>
  </si>
  <si>
    <t>Anna Eva</t>
  </si>
  <si>
    <t>BUDAINE KUN</t>
  </si>
  <si>
    <t>BÖNISCH</t>
  </si>
  <si>
    <t>Jaqueline</t>
  </si>
  <si>
    <t>Dominik</t>
  </si>
  <si>
    <t>AIGNER</t>
  </si>
  <si>
    <t>TREML</t>
  </si>
  <si>
    <t>RUHMANSEDER</t>
  </si>
  <si>
    <t>Tobias</t>
  </si>
  <si>
    <t>NEUMAYR</t>
  </si>
  <si>
    <t>DORFNER</t>
  </si>
  <si>
    <t>WITTBERGER</t>
  </si>
  <si>
    <t>WIESER</t>
  </si>
  <si>
    <t>PERNER</t>
  </si>
  <si>
    <t>MOSER</t>
  </si>
  <si>
    <t>BLÜMLHUBER</t>
  </si>
  <si>
    <t>SCHMITZBERGER</t>
  </si>
  <si>
    <t>RACHBAUER</t>
  </si>
  <si>
    <t>MATZINGER</t>
  </si>
  <si>
    <t>HUFNAGEL</t>
  </si>
  <si>
    <t>DANZINGER</t>
  </si>
  <si>
    <t>BERER</t>
  </si>
  <si>
    <t>Ivan</t>
  </si>
  <si>
    <t>BAJIC</t>
  </si>
  <si>
    <t>Lisa-Maria</t>
  </si>
  <si>
    <t>Melitta</t>
  </si>
  <si>
    <t>RADNER</t>
  </si>
  <si>
    <t>Anita</t>
  </si>
  <si>
    <t>PÖLLHUBER</t>
  </si>
  <si>
    <t>ZALTO</t>
  </si>
  <si>
    <t>WRABEL</t>
  </si>
  <si>
    <t>Katharina</t>
  </si>
  <si>
    <t>SCHMID</t>
  </si>
  <si>
    <t>Franziska</t>
  </si>
  <si>
    <t>SCHELKEN</t>
  </si>
  <si>
    <t>SCHEINAST</t>
  </si>
  <si>
    <t>RAUCHENSCHWANDNER</t>
  </si>
  <si>
    <t>PÖLL</t>
  </si>
  <si>
    <t>Klaudia</t>
  </si>
  <si>
    <t>PIVKOVA</t>
  </si>
  <si>
    <t>Pavel</t>
  </si>
  <si>
    <t>PETRU</t>
  </si>
  <si>
    <t>PEER</t>
  </si>
  <si>
    <t>NEUBAUER</t>
  </si>
  <si>
    <t>MAYER</t>
  </si>
  <si>
    <t>MAK</t>
  </si>
  <si>
    <t>LUNGELHOFER</t>
  </si>
  <si>
    <t>Pauline</t>
  </si>
  <si>
    <t>FÜRTHAUER</t>
  </si>
  <si>
    <t>FREISCHLAGER</t>
  </si>
  <si>
    <t>Yvonne</t>
  </si>
  <si>
    <t>FINK</t>
  </si>
  <si>
    <t>Thomas Michael</t>
  </si>
  <si>
    <t>ERKNER</t>
  </si>
  <si>
    <t>EICHLER</t>
  </si>
  <si>
    <t>Bernhard</t>
  </si>
  <si>
    <t>DAXER</t>
  </si>
  <si>
    <t>CSERKITS</t>
  </si>
  <si>
    <t>BÜRGER</t>
  </si>
  <si>
    <t>TONHÄUSER</t>
  </si>
  <si>
    <t>Rene Dominik</t>
  </si>
  <si>
    <t>SINGER</t>
  </si>
  <si>
    <t>PÜHRINGER</t>
  </si>
  <si>
    <t>Phillipp</t>
  </si>
  <si>
    <t>PRIELER</t>
  </si>
  <si>
    <t>LININGER</t>
  </si>
  <si>
    <t>LANGSENLEHNER</t>
  </si>
  <si>
    <t>HORNER</t>
  </si>
  <si>
    <t>HAIDINGER</t>
  </si>
  <si>
    <t>GRASSERBAUER</t>
  </si>
  <si>
    <t>DANNER</t>
  </si>
  <si>
    <t>Erika</t>
  </si>
  <si>
    <t>BACHTROG</t>
  </si>
  <si>
    <t>WONDRA</t>
  </si>
  <si>
    <t>UHL</t>
  </si>
  <si>
    <t>TRAGWEINDL</t>
  </si>
  <si>
    <t>THANHOFER</t>
  </si>
  <si>
    <t>Nuraga</t>
  </si>
  <si>
    <t>SINANOVIC</t>
  </si>
  <si>
    <t>Gottfried</t>
  </si>
  <si>
    <t>RAUBER</t>
  </si>
  <si>
    <t>HERBRIK</t>
  </si>
  <si>
    <t>ACKERL</t>
  </si>
  <si>
    <t>WÖGERBAUER</t>
  </si>
  <si>
    <t>Amir</t>
  </si>
  <si>
    <t>VESELI</t>
  </si>
  <si>
    <t>SCHÖLLER</t>
  </si>
  <si>
    <t>Vladimir</t>
  </si>
  <si>
    <t>RAKIC</t>
  </si>
  <si>
    <t>Zlatko</t>
  </si>
  <si>
    <t>PANIC</t>
  </si>
  <si>
    <t>Ulrike</t>
  </si>
  <si>
    <t>IMBÖCK</t>
  </si>
  <si>
    <t>Herman</t>
  </si>
  <si>
    <t>HÜTTENMEIR</t>
  </si>
  <si>
    <t>Stanko</t>
  </si>
  <si>
    <t>HUNJADI</t>
  </si>
  <si>
    <t>HUBWEBER</t>
  </si>
  <si>
    <t>Ursula</t>
  </si>
  <si>
    <t>HOLZBAUER</t>
  </si>
  <si>
    <t>HAGER</t>
  </si>
  <si>
    <t>Heinrich</t>
  </si>
  <si>
    <t>GRÜNAUER</t>
  </si>
  <si>
    <t>Dr.Dipl.Ing.</t>
  </si>
  <si>
    <t>Jürgen</t>
  </si>
  <si>
    <t>FUSS</t>
  </si>
  <si>
    <t>Ing.</t>
  </si>
  <si>
    <t>FORSTER</t>
  </si>
  <si>
    <t>Gertrud</t>
  </si>
  <si>
    <t>ENGLEDER</t>
  </si>
  <si>
    <t>ECKER</t>
  </si>
  <si>
    <t>EBERL</t>
  </si>
  <si>
    <t>Johanna</t>
  </si>
  <si>
    <t>AMBROSCH</t>
  </si>
  <si>
    <t>WENGER</t>
  </si>
  <si>
    <t>RÜHRNÖSSL</t>
  </si>
  <si>
    <t>QUAST</t>
  </si>
  <si>
    <t>PAYRHUBER</t>
  </si>
  <si>
    <t>MILOTA</t>
  </si>
  <si>
    <t>MAIR</t>
  </si>
  <si>
    <t>LASTHOFER</t>
  </si>
  <si>
    <t>KUCZAK</t>
  </si>
  <si>
    <t>HÖRTENHUBER</t>
  </si>
  <si>
    <t>Eugen</t>
  </si>
  <si>
    <t>GRAML</t>
  </si>
  <si>
    <t>EIBL</t>
  </si>
  <si>
    <t>Titel</t>
  </si>
  <si>
    <t>Vorname</t>
  </si>
  <si>
    <t>Nachname</t>
  </si>
  <si>
    <t>Nation</t>
  </si>
  <si>
    <t>Geschl.</t>
  </si>
  <si>
    <t>Altersklasse</t>
  </si>
  <si>
    <t>Name</t>
  </si>
  <si>
    <t>Pass  Nummer</t>
  </si>
  <si>
    <t>KRONAWITTER</t>
  </si>
  <si>
    <t>Konrad</t>
  </si>
  <si>
    <t>AK</t>
  </si>
  <si>
    <t>BAHN</t>
  </si>
  <si>
    <t>Volle</t>
  </si>
  <si>
    <t>Abr</t>
  </si>
  <si>
    <t>Gesamt</t>
  </si>
  <si>
    <t>FW</t>
  </si>
  <si>
    <t>Spieler</t>
  </si>
  <si>
    <t>Verein</t>
  </si>
  <si>
    <t>PassNummer</t>
  </si>
  <si>
    <t>V</t>
  </si>
  <si>
    <t>A</t>
  </si>
  <si>
    <t>G</t>
  </si>
  <si>
    <t>Fw</t>
  </si>
  <si>
    <t>Rg.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</si>
  <si>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</si>
  <si>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</si>
  <si>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</si>
  <si>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</si>
  <si>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</si>
  <si>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</si>
  <si>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</si>
  <si>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</si>
  <si>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</si>
  <si>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</si>
  <si>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Ergebnisliste</t>
  </si>
  <si>
    <t>GebDat</t>
  </si>
  <si>
    <t>Klasse</t>
  </si>
  <si>
    <t>M/W</t>
  </si>
  <si>
    <t>StNr.</t>
  </si>
  <si>
    <t>Pass Nummer</t>
  </si>
  <si>
    <t>11.</t>
  </si>
  <si>
    <t>12.</t>
  </si>
  <si>
    <t>13.</t>
  </si>
  <si>
    <t>14.</t>
  </si>
  <si>
    <t>15.</t>
  </si>
  <si>
    <t>16.</t>
  </si>
  <si>
    <t>17.</t>
  </si>
  <si>
    <t>18.</t>
  </si>
  <si>
    <t>BERTOLDI</t>
  </si>
  <si>
    <t>Susanna</t>
  </si>
  <si>
    <t>19.</t>
  </si>
  <si>
    <t>20.</t>
  </si>
  <si>
    <t>21.</t>
  </si>
  <si>
    <t>22.</t>
  </si>
  <si>
    <t>Bahn 1</t>
  </si>
  <si>
    <t>Bahn 2</t>
  </si>
  <si>
    <t>Freitag, 12. Juni 2015</t>
  </si>
  <si>
    <t>Startplan</t>
  </si>
  <si>
    <t>Bundes</t>
  </si>
  <si>
    <t>Meisterschaft</t>
  </si>
  <si>
    <t>Sportkegeln</t>
  </si>
  <si>
    <t>Wels 2015</t>
  </si>
  <si>
    <t>23.</t>
  </si>
  <si>
    <t>24.</t>
  </si>
  <si>
    <t>25.</t>
  </si>
  <si>
    <t>Herren</t>
  </si>
  <si>
    <t>Damen</t>
  </si>
  <si>
    <t>26.</t>
  </si>
  <si>
    <t>27.</t>
  </si>
  <si>
    <t>28.</t>
  </si>
  <si>
    <t>29.</t>
  </si>
  <si>
    <t>30.</t>
  </si>
  <si>
    <t>Bundesland</t>
  </si>
  <si>
    <t>Nummer</t>
  </si>
  <si>
    <t>Mannschaft</t>
  </si>
  <si>
    <t>Oberösterreich Damen</t>
  </si>
  <si>
    <t>OÖD</t>
  </si>
  <si>
    <t>Steiermark Damen</t>
  </si>
  <si>
    <t>StmD</t>
  </si>
  <si>
    <t>Wien Damen</t>
  </si>
  <si>
    <t>Salzburg Damen</t>
  </si>
  <si>
    <t>WD</t>
  </si>
  <si>
    <t>SbgD</t>
  </si>
  <si>
    <t>Oberösterreich Herren 1</t>
  </si>
  <si>
    <t>Oberösterreich Herren 2</t>
  </si>
  <si>
    <t>Öberösterreich Herren 3</t>
  </si>
  <si>
    <t>OÖ 1</t>
  </si>
  <si>
    <t>OÖ 2</t>
  </si>
  <si>
    <t>OÖ 3</t>
  </si>
  <si>
    <t>Wien Herren</t>
  </si>
  <si>
    <t>Niederösterreich Herren</t>
  </si>
  <si>
    <t xml:space="preserve">Burgenland Herren </t>
  </si>
  <si>
    <t xml:space="preserve">Steiermark Herren </t>
  </si>
  <si>
    <t xml:space="preserve">Salzburg Herren </t>
  </si>
  <si>
    <t xml:space="preserve">Tirol Herren </t>
  </si>
  <si>
    <t>N</t>
  </si>
  <si>
    <t>B</t>
  </si>
  <si>
    <t>Stm</t>
  </si>
  <si>
    <t>Sbg</t>
  </si>
  <si>
    <t>T</t>
  </si>
  <si>
    <t>31.</t>
  </si>
  <si>
    <t>32.</t>
  </si>
  <si>
    <t>33.</t>
  </si>
  <si>
    <t>34.</t>
  </si>
  <si>
    <t>35.</t>
  </si>
  <si>
    <t>36.</t>
  </si>
  <si>
    <t>Mannschaft Oberösterreich Damen</t>
  </si>
  <si>
    <t>Mannschaft Steiermark Damen</t>
  </si>
  <si>
    <t>Mannschaft Wien Damen</t>
  </si>
  <si>
    <t>Mannschaft Wien Herren</t>
  </si>
  <si>
    <t>Mannschaft Niederösterreich Herren</t>
  </si>
  <si>
    <t>Mannschaft Burgenland Herren</t>
  </si>
  <si>
    <t>Mannschaft Steiermark Herren</t>
  </si>
  <si>
    <t>Mannschaft Salzburg Herren</t>
  </si>
  <si>
    <t>Mannschaft Oberösterreich Herren 1</t>
  </si>
  <si>
    <t>Mannschaft Oberösterreich Herren 2</t>
  </si>
  <si>
    <t>Mannschaft Oberösterreich Herren 3</t>
  </si>
  <si>
    <t>34. Kegel-Bundesfinanzmeisterschaft  2015</t>
  </si>
  <si>
    <t>34. Kegel-Bundesfinanzmeisterschaft 2015                                Einzelwertung</t>
  </si>
  <si>
    <t>34. Kegel-Bundesfinanzmeisterschaft 2015 Mannschaftswertung</t>
  </si>
  <si>
    <t>WEINBERGER Manuela</t>
  </si>
  <si>
    <t>EVERS Cordula</t>
  </si>
  <si>
    <t>GSTÖTTNER Ulrike</t>
  </si>
  <si>
    <t>ORTHABER Hermine</t>
  </si>
  <si>
    <t>LIPP Claudia</t>
  </si>
  <si>
    <t>DEUTSCH Brigitte</t>
  </si>
  <si>
    <t>BENDL Sabine</t>
  </si>
  <si>
    <t>WILFLING Ursula</t>
  </si>
  <si>
    <t>SCHLÖGL Maria</t>
  </si>
  <si>
    <t>BAUER Theresia</t>
  </si>
  <si>
    <t>BINDER Martina</t>
  </si>
  <si>
    <t>SIMULAK Silvia</t>
  </si>
  <si>
    <t>AIGNER Johanna</t>
  </si>
  <si>
    <t>LECHNER Karl</t>
  </si>
  <si>
    <t>HARRER Peter</t>
  </si>
  <si>
    <t>TÜTTÖ Stefan</t>
  </si>
  <si>
    <t>DONNERBAUER Günter</t>
  </si>
  <si>
    <t>AITZETMÜLLER Klaus</t>
  </si>
  <si>
    <t xml:space="preserve">Dr. FEINDERT Horst </t>
  </si>
  <si>
    <t>ANDERT Hans</t>
  </si>
  <si>
    <t>LEHNER Christian</t>
  </si>
  <si>
    <t>GRABENBERGER Herbert</t>
  </si>
  <si>
    <t>PASCHINGER Josef</t>
  </si>
  <si>
    <t>LARNDORFER Peter</t>
  </si>
  <si>
    <t>FUX Helmut</t>
  </si>
  <si>
    <t>WAGENHOFER Rudolf</t>
  </si>
  <si>
    <t>BITZINGER Alois</t>
  </si>
  <si>
    <t>DIRNBERGER Gottfried</t>
  </si>
  <si>
    <t>HASLAUER Franz</t>
  </si>
  <si>
    <t>ALDRIAN Wolfgang</t>
  </si>
  <si>
    <t>USSAR Reinhard</t>
  </si>
  <si>
    <t>PIPLITZ Johannes</t>
  </si>
  <si>
    <t>SIEDLER Manfred</t>
  </si>
  <si>
    <t>WEISKOPF Werner</t>
  </si>
  <si>
    <t>BAUER Alexander</t>
  </si>
  <si>
    <t>ZOFFMANN Johann</t>
  </si>
  <si>
    <t>REICHL Manfred</t>
  </si>
  <si>
    <t>SEIDL Johann</t>
  </si>
  <si>
    <t>IVANSICH Rudolf</t>
  </si>
  <si>
    <t>KOPP Dietmar</t>
  </si>
  <si>
    <t>WESELY Jürgen</t>
  </si>
  <si>
    <t>STUCHLY Alfred</t>
  </si>
  <si>
    <t>HECHENBERGER Michael</t>
  </si>
  <si>
    <t>PELZLBAUER Peter</t>
  </si>
  <si>
    <t>GACH Johann</t>
  </si>
  <si>
    <t>WEISSENBACHER Herbert</t>
  </si>
  <si>
    <t>WUPPINGER Johann</t>
  </si>
  <si>
    <t>KELZ Peter</t>
  </si>
  <si>
    <t xml:space="preserve">Mannschaft Tirol Herren </t>
  </si>
  <si>
    <t>MEIER Walter</t>
  </si>
  <si>
    <t xml:space="preserve">Damen Gast </t>
  </si>
  <si>
    <t>Herren Gast</t>
  </si>
  <si>
    <t>EDELMAYR Sabine</t>
  </si>
  <si>
    <t>HLAVATY 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</si>
</sst>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dd/mm/yyyy;@"/>
    <numFmt numFmtId="166" formatCode="h:mm"/>
  </numFmts>
  <fonts count="38">
    <font>
      <sz val="10"/>
      <name val="Arial"/>
    </font>
    <font>
      <b/>
      <sz val="2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22"/>
      <name val="Digital"/>
    </font>
    <font>
      <sz val="10"/>
      <name val="Arial"/>
      <family val="2"/>
    </font>
    <font>
      <sz val="9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i/>
      <sz val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36"/>
      <name val="Arial"/>
      <family val="2"/>
    </font>
    <font>
      <sz val="28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2"/>
      <color theme="0"/>
      <name val="Arial"/>
      <family val="2"/>
    </font>
    <font>
      <b/>
      <sz val="11"/>
      <color rgb="FFFF0000"/>
      <name val="Arial"/>
      <family val="2"/>
    </font>
    <font>
      <b/>
      <sz val="11"/>
      <color theme="6" tint="-0.499984740745262"/>
      <name val="Arial"/>
      <family val="2"/>
    </font>
    <font>
      <b/>
      <sz val="22"/>
      <color rgb="FFFF0000"/>
      <name val="Digital"/>
    </font>
  </fonts>
  <fills count="16">
    <fill>
      <patternFill patternType="none"/>
    </fill>
    <fill>
      <patternFill patternType="gray125"/>
    </fill>
    <fill>
      <patternFill patternType="gray0625">
        <fgColor indexed="42"/>
        <bgColor indexed="42"/>
      </patternFill>
    </fill>
    <fill>
      <patternFill patternType="solid">
        <fgColor indexed="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indexed="42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6" fillId="0" borderId="0"/>
    <xf numFmtId="0" fontId="8" fillId="0" borderId="0"/>
  </cellStyleXfs>
  <cellXfs count="392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0" xfId="2" applyFill="1"/>
    <xf numFmtId="0" fontId="8" fillId="0" borderId="0" xfId="2" applyFill="1" applyBorder="1" applyAlignment="1">
      <alignment horizontal="left" vertical="center"/>
    </xf>
    <xf numFmtId="0" fontId="8" fillId="0" borderId="0" xfId="2" applyFill="1" applyBorder="1" applyAlignment="1">
      <alignment horizontal="center" vertical="center"/>
    </xf>
    <xf numFmtId="0" fontId="8" fillId="0" borderId="7" xfId="2" applyFill="1" applyBorder="1" applyAlignment="1">
      <alignment horizontal="left"/>
    </xf>
    <xf numFmtId="164" fontId="8" fillId="0" borderId="7" xfId="2" applyNumberFormat="1" applyFill="1" applyBorder="1" applyAlignment="1">
      <alignment horizontal="center"/>
    </xf>
    <xf numFmtId="0" fontId="8" fillId="0" borderId="7" xfId="2" applyFill="1" applyBorder="1" applyAlignment="1">
      <alignment horizontal="center"/>
    </xf>
    <xf numFmtId="0" fontId="9" fillId="0" borderId="7" xfId="2" applyFont="1" applyFill="1" applyBorder="1" applyAlignment="1">
      <alignment horizontal="left" vertical="center"/>
    </xf>
    <xf numFmtId="165" fontId="8" fillId="0" borderId="7" xfId="2" applyNumberFormat="1" applyFill="1" applyBorder="1" applyAlignment="1">
      <alignment horizontal="center"/>
    </xf>
    <xf numFmtId="0" fontId="9" fillId="0" borderId="7" xfId="2" applyFont="1" applyFill="1" applyBorder="1" applyAlignment="1">
      <alignment horizontal="left" vertical="center" wrapText="1"/>
    </xf>
    <xf numFmtId="0" fontId="13" fillId="0" borderId="7" xfId="2" applyFont="1" applyFill="1" applyBorder="1" applyAlignment="1">
      <alignment horizontal="left" vertical="center"/>
    </xf>
    <xf numFmtId="0" fontId="14" fillId="0" borderId="7" xfId="2" applyFont="1" applyFill="1" applyBorder="1" applyAlignment="1">
      <alignment horizontal="left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center" vertical="center" wrapText="1"/>
    </xf>
    <xf numFmtId="0" fontId="8" fillId="0" borderId="0" xfId="2" applyFont="1" applyFill="1"/>
    <xf numFmtId="14" fontId="8" fillId="0" borderId="0" xfId="2" applyNumberFormat="1" applyFont="1" applyFill="1"/>
    <xf numFmtId="14" fontId="8" fillId="0" borderId="0" xfId="2" applyNumberFormat="1" applyFill="1" applyBorder="1" applyAlignment="1">
      <alignment horizontal="center" vertical="center"/>
    </xf>
    <xf numFmtId="0" fontId="32" fillId="0" borderId="7" xfId="2" applyFont="1" applyFill="1" applyBorder="1" applyAlignment="1">
      <alignment horizontal="center" vertical="center" wrapText="1"/>
    </xf>
    <xf numFmtId="0" fontId="33" fillId="0" borderId="7" xfId="2" applyFont="1" applyFill="1" applyBorder="1" applyAlignment="1">
      <alignment vertical="center"/>
    </xf>
    <xf numFmtId="0" fontId="30" fillId="0" borderId="0" xfId="2" applyFont="1" applyFill="1" applyBorder="1" applyAlignment="1">
      <alignment vertical="center"/>
    </xf>
    <xf numFmtId="0" fontId="8" fillId="0" borderId="0" xfId="2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2" applyNumberFormat="1" applyFill="1" applyAlignment="1">
      <alignment horizontal="center"/>
    </xf>
    <xf numFmtId="0" fontId="30" fillId="0" borderId="0" xfId="2" applyFont="1" applyFill="1"/>
    <xf numFmtId="14" fontId="30" fillId="0" borderId="0" xfId="2" applyNumberFormat="1" applyFont="1" applyFill="1"/>
    <xf numFmtId="0" fontId="34" fillId="0" borderId="0" xfId="0" applyFont="1" applyAlignment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0" fillId="0" borderId="0" xfId="0" applyAlignment="1" applyProtection="1">
      <protection hidden="1"/>
    </xf>
    <xf numFmtId="0" fontId="0" fillId="0" borderId="0" xfId="0" applyFill="1" applyAlignment="1" applyProtection="1">
      <protection hidden="1"/>
    </xf>
    <xf numFmtId="0" fontId="0" fillId="0" borderId="0" xfId="0" applyAlignment="1"/>
    <xf numFmtId="0" fontId="19" fillId="0" borderId="0" xfId="0" applyFont="1" applyFill="1" applyBorder="1" applyAlignment="1" applyProtection="1">
      <alignment horizontal="centerContinuous" vertical="center"/>
      <protection hidden="1"/>
    </xf>
    <xf numFmtId="0" fontId="19" fillId="0" borderId="7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Alignment="1" applyProtection="1">
      <alignment horizontal="center" vertical="center"/>
      <protection hidden="1"/>
    </xf>
    <xf numFmtId="0" fontId="19" fillId="0" borderId="0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/>
      <protection hidden="1"/>
    </xf>
    <xf numFmtId="0" fontId="21" fillId="2" borderId="11" xfId="0" applyFont="1" applyFill="1" applyBorder="1" applyAlignment="1" applyProtection="1">
      <alignment horizontal="center"/>
      <protection locked="0" hidden="1"/>
    </xf>
    <xf numFmtId="0" fontId="5" fillId="3" borderId="11" xfId="0" applyFont="1" applyFill="1" applyBorder="1" applyAlignment="1" applyProtection="1">
      <alignment horizontal="center"/>
      <protection locked="0" hidden="1"/>
    </xf>
    <xf numFmtId="0" fontId="21" fillId="0" borderId="11" xfId="0" applyFont="1" applyBorder="1" applyAlignment="1" applyProtection="1">
      <alignment horizontal="center"/>
      <protection locked="0" hidden="1"/>
    </xf>
    <xf numFmtId="0" fontId="21" fillId="0" borderId="0" xfId="0" applyFont="1" applyFill="1" applyAlignment="1" applyProtection="1">
      <alignment horizontal="center"/>
      <protection hidden="1"/>
    </xf>
    <xf numFmtId="0" fontId="21" fillId="0" borderId="1" xfId="0" applyFont="1" applyBorder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7" xfId="0" applyFont="1" applyBorder="1" applyAlignment="1" applyProtection="1">
      <alignment horizontal="center"/>
      <protection hidden="1"/>
    </xf>
    <xf numFmtId="0" fontId="21" fillId="2" borderId="7" xfId="0" applyFont="1" applyFill="1" applyBorder="1" applyAlignment="1" applyProtection="1">
      <alignment horizontal="center"/>
      <protection locked="0" hidden="1"/>
    </xf>
    <xf numFmtId="0" fontId="5" fillId="3" borderId="7" xfId="0" applyFont="1" applyFill="1" applyBorder="1" applyAlignment="1" applyProtection="1">
      <alignment horizontal="center"/>
      <protection locked="0" hidden="1"/>
    </xf>
    <xf numFmtId="0" fontId="21" fillId="0" borderId="7" xfId="0" applyFont="1" applyBorder="1" applyAlignment="1" applyProtection="1">
      <alignment horizontal="center"/>
      <protection locked="0" hidden="1"/>
    </xf>
    <xf numFmtId="0" fontId="0" fillId="0" borderId="0" xfId="0" applyFill="1" applyAlignment="1"/>
    <xf numFmtId="0" fontId="5" fillId="0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hidden="1"/>
    </xf>
    <xf numFmtId="0" fontId="0" fillId="0" borderId="0" xfId="0" applyFill="1" applyAlignment="1" applyProtection="1">
      <alignment horizontal="left"/>
      <protection hidden="1"/>
    </xf>
    <xf numFmtId="0" fontId="5" fillId="4" borderId="12" xfId="0" applyFont="1" applyFill="1" applyBorder="1" applyAlignment="1" applyProtection="1">
      <alignment vertical="center"/>
      <protection hidden="1"/>
    </xf>
    <xf numFmtId="0" fontId="15" fillId="4" borderId="13" xfId="0" applyFont="1" applyFill="1" applyBorder="1" applyAlignment="1" applyProtection="1">
      <alignment vertical="center"/>
      <protection hidden="1"/>
    </xf>
    <xf numFmtId="0" fontId="22" fillId="4" borderId="2" xfId="0" applyFont="1" applyFill="1" applyBorder="1" applyAlignment="1" applyProtection="1">
      <alignment vertical="center"/>
      <protection hidden="1"/>
    </xf>
    <xf numFmtId="0" fontId="22" fillId="5" borderId="2" xfId="0" applyFont="1" applyFill="1" applyBorder="1" applyAlignment="1" applyProtection="1">
      <alignment vertical="center"/>
      <protection hidden="1"/>
    </xf>
    <xf numFmtId="0" fontId="5" fillId="5" borderId="12" xfId="0" applyFont="1" applyFill="1" applyBorder="1" applyAlignment="1" applyProtection="1">
      <alignment vertical="center"/>
      <protection hidden="1"/>
    </xf>
    <xf numFmtId="0" fontId="15" fillId="5" borderId="13" xfId="0" applyFont="1" applyFill="1" applyBorder="1" applyAlignment="1" applyProtection="1">
      <alignment vertical="center"/>
      <protection hidden="1"/>
    </xf>
    <xf numFmtId="0" fontId="22" fillId="6" borderId="2" xfId="0" applyFont="1" applyFill="1" applyBorder="1" applyAlignment="1" applyProtection="1">
      <alignment vertical="center"/>
      <protection hidden="1"/>
    </xf>
    <xf numFmtId="0" fontId="5" fillId="6" borderId="12" xfId="0" applyFont="1" applyFill="1" applyBorder="1" applyAlignment="1" applyProtection="1">
      <alignment vertical="center"/>
      <protection hidden="1"/>
    </xf>
    <xf numFmtId="0" fontId="15" fillId="6" borderId="13" xfId="0" applyFont="1" applyFill="1" applyBorder="1" applyAlignment="1" applyProtection="1">
      <alignment vertical="center"/>
      <protection hidden="1"/>
    </xf>
    <xf numFmtId="0" fontId="22" fillId="7" borderId="2" xfId="0" applyFont="1" applyFill="1" applyBorder="1" applyAlignment="1" applyProtection="1">
      <alignment vertical="center"/>
      <protection hidden="1"/>
    </xf>
    <xf numFmtId="0" fontId="5" fillId="7" borderId="12" xfId="0" applyFont="1" applyFill="1" applyBorder="1" applyAlignment="1" applyProtection="1">
      <alignment vertical="center"/>
      <protection hidden="1"/>
    </xf>
    <xf numFmtId="0" fontId="15" fillId="7" borderId="13" xfId="0" applyFont="1" applyFill="1" applyBorder="1" applyAlignment="1" applyProtection="1">
      <alignment vertical="center"/>
      <protection hidden="1"/>
    </xf>
    <xf numFmtId="0" fontId="5" fillId="0" borderId="0" xfId="0" applyFont="1" applyAlignment="1"/>
    <xf numFmtId="0" fontId="0" fillId="0" borderId="0" xfId="0" applyBorder="1"/>
    <xf numFmtId="0" fontId="2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/>
    <xf numFmtId="0" fontId="21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164" fontId="21" fillId="0" borderId="7" xfId="2" applyNumberFormat="1" applyFont="1" applyFill="1" applyBorder="1" applyAlignment="1">
      <alignment horizontal="center" vertical="center"/>
    </xf>
    <xf numFmtId="0" fontId="1" fillId="0" borderId="12" xfId="0" applyFont="1" applyBorder="1" applyAlignment="1"/>
    <xf numFmtId="0" fontId="0" fillId="8" borderId="0" xfId="0" applyFill="1"/>
    <xf numFmtId="14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7" fillId="0" borderId="7" xfId="0" applyFont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3" fillId="0" borderId="7" xfId="2" applyFont="1" applyFill="1" applyBorder="1" applyAlignment="1">
      <alignment vertical="center"/>
    </xf>
    <xf numFmtId="14" fontId="30" fillId="0" borderId="0" xfId="2" applyNumberFormat="1" applyFont="1" applyFill="1"/>
    <xf numFmtId="0" fontId="34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4" fontId="21" fillId="0" borderId="0" xfId="2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8" borderId="16" xfId="0" applyFill="1" applyBorder="1" applyAlignment="1">
      <alignment vertical="center" wrapText="1"/>
    </xf>
    <xf numFmtId="0" fontId="0" fillId="8" borderId="17" xfId="0" applyFill="1" applyBorder="1" applyAlignment="1">
      <alignment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 wrapText="1"/>
    </xf>
    <xf numFmtId="0" fontId="0" fillId="9" borderId="0" xfId="0" applyFill="1" applyBorder="1" applyAlignment="1">
      <alignment vertical="center" wrapText="1"/>
    </xf>
    <xf numFmtId="0" fontId="3" fillId="9" borderId="0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17" fillId="9" borderId="0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20" fontId="4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vertical="center" wrapText="1"/>
    </xf>
    <xf numFmtId="0" fontId="0" fillId="9" borderId="0" xfId="0" applyFill="1" applyBorder="1" applyAlignment="1" applyProtection="1">
      <protection hidden="1"/>
    </xf>
    <xf numFmtId="0" fontId="5" fillId="9" borderId="0" xfId="0" applyFont="1" applyFill="1" applyBorder="1" applyAlignment="1" applyProtection="1">
      <alignment horizontal="center" vertical="center"/>
      <protection hidden="1"/>
    </xf>
    <xf numFmtId="0" fontId="22" fillId="9" borderId="0" xfId="0" applyFont="1" applyFill="1" applyBorder="1" applyAlignment="1" applyProtection="1">
      <alignment vertical="center"/>
      <protection hidden="1"/>
    </xf>
    <xf numFmtId="0" fontId="5" fillId="9" borderId="0" xfId="0" applyFont="1" applyFill="1" applyBorder="1" applyAlignment="1" applyProtection="1">
      <alignment vertical="center"/>
      <protection hidden="1"/>
    </xf>
    <xf numFmtId="0" fontId="15" fillId="9" borderId="0" xfId="0" applyFont="1" applyFill="1" applyBorder="1" applyAlignment="1" applyProtection="1">
      <alignment vertical="center"/>
      <protection hidden="1"/>
    </xf>
    <xf numFmtId="0" fontId="21" fillId="9" borderId="0" xfId="0" applyFont="1" applyFill="1" applyBorder="1" applyAlignment="1" applyProtection="1">
      <alignment horizontal="center"/>
      <protection hidden="1"/>
    </xf>
    <xf numFmtId="0" fontId="21" fillId="10" borderId="0" xfId="0" applyFont="1" applyFill="1" applyBorder="1" applyAlignment="1" applyProtection="1">
      <alignment horizontal="center"/>
      <protection locked="0" hidden="1"/>
    </xf>
    <xf numFmtId="0" fontId="5" fillId="9" borderId="0" xfId="0" applyFont="1" applyFill="1" applyBorder="1" applyAlignment="1" applyProtection="1">
      <alignment horizontal="center"/>
      <protection locked="0" hidden="1"/>
    </xf>
    <xf numFmtId="0" fontId="21" fillId="9" borderId="0" xfId="0" applyFont="1" applyFill="1" applyBorder="1" applyAlignment="1" applyProtection="1">
      <alignment horizontal="center"/>
      <protection locked="0" hidden="1"/>
    </xf>
    <xf numFmtId="0" fontId="21" fillId="9" borderId="0" xfId="0" applyFont="1" applyFill="1" applyBorder="1" applyAlignment="1" applyProtection="1">
      <alignment horizontal="center" vertical="center"/>
      <protection hidden="1"/>
    </xf>
    <xf numFmtId="0" fontId="22" fillId="11" borderId="2" xfId="0" applyFont="1" applyFill="1" applyBorder="1" applyAlignment="1" applyProtection="1">
      <alignment vertical="center"/>
      <protection hidden="1"/>
    </xf>
    <xf numFmtId="0" fontId="5" fillId="11" borderId="12" xfId="0" applyFont="1" applyFill="1" applyBorder="1" applyAlignment="1" applyProtection="1">
      <alignment vertical="center"/>
      <protection hidden="1"/>
    </xf>
    <xf numFmtId="0" fontId="15" fillId="11" borderId="13" xfId="0" applyFont="1" applyFill="1" applyBorder="1" applyAlignment="1" applyProtection="1">
      <alignment vertical="center"/>
      <protection hidden="1"/>
    </xf>
    <xf numFmtId="0" fontId="22" fillId="12" borderId="2" xfId="0" applyFont="1" applyFill="1" applyBorder="1" applyAlignment="1" applyProtection="1">
      <alignment vertical="center"/>
      <protection hidden="1"/>
    </xf>
    <xf numFmtId="0" fontId="5" fillId="12" borderId="12" xfId="0" applyFont="1" applyFill="1" applyBorder="1" applyAlignment="1" applyProtection="1">
      <alignment vertical="center"/>
      <protection hidden="1"/>
    </xf>
    <xf numFmtId="0" fontId="15" fillId="12" borderId="13" xfId="0" applyFont="1" applyFill="1" applyBorder="1" applyAlignment="1" applyProtection="1">
      <alignment vertical="center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21" fillId="0" borderId="12" xfId="0" applyFont="1" applyFill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8" fillId="0" borderId="21" xfId="0" applyNumberFormat="1" applyFont="1" applyBorder="1" applyAlignment="1">
      <alignment vertical="center" textRotation="90"/>
    </xf>
    <xf numFmtId="0" fontId="4" fillId="9" borderId="22" xfId="0" applyFont="1" applyFill="1" applyBorder="1" applyAlignment="1"/>
    <xf numFmtId="0" fontId="25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5" fillId="0" borderId="23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164" fontId="21" fillId="0" borderId="23" xfId="2" applyNumberFormat="1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9" borderId="0" xfId="0" applyFill="1"/>
    <xf numFmtId="0" fontId="0" fillId="9" borderId="0" xfId="0" applyFill="1" applyBorder="1"/>
    <xf numFmtId="0" fontId="20" fillId="9" borderId="19" xfId="0" applyFont="1" applyFill="1" applyBorder="1" applyAlignment="1">
      <alignment vertical="center"/>
    </xf>
    <xf numFmtId="0" fontId="8" fillId="9" borderId="24" xfId="0" applyFont="1" applyFill="1" applyBorder="1" applyAlignment="1">
      <alignment horizontal="center" shrinkToFit="1"/>
    </xf>
    <xf numFmtId="0" fontId="8" fillId="9" borderId="24" xfId="0" applyFont="1" applyFill="1" applyBorder="1" applyAlignment="1">
      <alignment horizontal="center" vertical="center"/>
    </xf>
    <xf numFmtId="164" fontId="8" fillId="9" borderId="24" xfId="2" applyNumberFormat="1" applyFill="1" applyBorder="1" applyAlignment="1">
      <alignment horizontal="center" vertical="center"/>
    </xf>
    <xf numFmtId="0" fontId="23" fillId="9" borderId="0" xfId="0" applyFont="1" applyFill="1" applyBorder="1" applyAlignment="1">
      <alignment horizontal="center" vertical="center"/>
    </xf>
    <xf numFmtId="0" fontId="21" fillId="9" borderId="25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/>
    </xf>
    <xf numFmtId="0" fontId="18" fillId="9" borderId="27" xfId="0" applyFont="1" applyFill="1" applyBorder="1" applyAlignment="1">
      <alignment horizontal="center" vertical="center"/>
    </xf>
    <xf numFmtId="0" fontId="19" fillId="9" borderId="0" xfId="0" applyFont="1" applyFill="1" applyBorder="1" applyAlignment="1">
      <alignment horizontal="center" vertical="center"/>
    </xf>
    <xf numFmtId="0" fontId="19" fillId="9" borderId="28" xfId="0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horizontal="center" vertical="center"/>
    </xf>
    <xf numFmtId="0" fontId="14" fillId="9" borderId="29" xfId="0" applyFont="1" applyFill="1" applyBorder="1" applyAlignment="1">
      <alignment horizontal="center"/>
    </xf>
    <xf numFmtId="0" fontId="0" fillId="9" borderId="30" xfId="0" applyFill="1" applyBorder="1" applyAlignment="1">
      <alignment horizontal="center" vertical="center"/>
    </xf>
    <xf numFmtId="0" fontId="21" fillId="9" borderId="30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/>
    </xf>
    <xf numFmtId="0" fontId="0" fillId="9" borderId="31" xfId="0" applyFill="1" applyBorder="1" applyAlignment="1">
      <alignment horizontal="center" vertical="center"/>
    </xf>
    <xf numFmtId="0" fontId="21" fillId="9" borderId="31" xfId="0" applyFont="1" applyFill="1" applyBorder="1" applyAlignment="1">
      <alignment horizontal="center" vertical="center"/>
    </xf>
    <xf numFmtId="0" fontId="5" fillId="9" borderId="31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4" fillId="9" borderId="29" xfId="0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vertical="center" textRotation="90"/>
    </xf>
    <xf numFmtId="0" fontId="20" fillId="0" borderId="0" xfId="0" applyFont="1" applyBorder="1" applyAlignment="1">
      <alignment vertical="center"/>
    </xf>
    <xf numFmtId="20" fontId="8" fillId="0" borderId="0" xfId="0" applyNumberFormat="1" applyFont="1" applyBorder="1" applyAlignment="1">
      <alignment vertical="center" textRotation="90"/>
    </xf>
    <xf numFmtId="0" fontId="8" fillId="0" borderId="0" xfId="0" applyFont="1" applyBorder="1" applyAlignment="1">
      <alignment horizontal="center" shrinkToFit="1"/>
    </xf>
    <xf numFmtId="0" fontId="4" fillId="0" borderId="0" xfId="0" applyFont="1" applyBorder="1" applyAlignment="1">
      <alignment vertical="center"/>
    </xf>
    <xf numFmtId="164" fontId="8" fillId="0" borderId="0" xfId="2" applyNumberForma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3" fillId="9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 textRotation="90"/>
    </xf>
    <xf numFmtId="0" fontId="22" fillId="0" borderId="3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/>
    </xf>
    <xf numFmtId="0" fontId="8" fillId="0" borderId="33" xfId="0" applyFont="1" applyBorder="1" applyAlignment="1">
      <alignment horizontal="center" vertical="center"/>
    </xf>
    <xf numFmtId="0" fontId="25" fillId="0" borderId="33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21" fillId="0" borderId="33" xfId="0" applyFont="1" applyBorder="1" applyAlignment="1">
      <alignment horizontal="center" vertical="center"/>
    </xf>
    <xf numFmtId="0" fontId="4" fillId="9" borderId="0" xfId="0" applyFont="1" applyFill="1" applyBorder="1" applyAlignment="1"/>
    <xf numFmtId="0" fontId="14" fillId="0" borderId="23" xfId="0" applyFont="1" applyBorder="1" applyAlignment="1">
      <alignment horizontal="center"/>
    </xf>
    <xf numFmtId="0" fontId="0" fillId="0" borderId="23" xfId="0" applyBorder="1"/>
    <xf numFmtId="0" fontId="0" fillId="0" borderId="21" xfId="0" applyBorder="1"/>
    <xf numFmtId="0" fontId="14" fillId="0" borderId="22" xfId="0" applyFont="1" applyBorder="1" applyAlignment="1">
      <alignment horizontal="center"/>
    </xf>
    <xf numFmtId="0" fontId="25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0" fontId="24" fillId="0" borderId="34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25" fillId="9" borderId="7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25" fillId="9" borderId="7" xfId="0" applyFont="1" applyFill="1" applyBorder="1" applyAlignment="1">
      <alignment vertical="center"/>
    </xf>
    <xf numFmtId="0" fontId="24" fillId="9" borderId="7" xfId="0" applyFont="1" applyFill="1" applyBorder="1" applyAlignment="1">
      <alignment vertical="center"/>
    </xf>
    <xf numFmtId="164" fontId="21" fillId="9" borderId="7" xfId="2" applyNumberFormat="1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164" fontId="21" fillId="9" borderId="0" xfId="2" applyNumberFormat="1" applyFont="1" applyFill="1" applyBorder="1" applyAlignment="1">
      <alignment horizontal="center" vertical="center"/>
    </xf>
    <xf numFmtId="0" fontId="22" fillId="0" borderId="7" xfId="2" applyFont="1" applyFill="1" applyBorder="1" applyAlignment="1">
      <alignment horizontal="center" vertical="center" wrapText="1"/>
    </xf>
    <xf numFmtId="0" fontId="25" fillId="9" borderId="0" xfId="0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/>
    </xf>
    <xf numFmtId="0" fontId="8" fillId="9" borderId="0" xfId="0" applyFont="1" applyFill="1" applyBorder="1" applyAlignment="1">
      <alignment horizontal="center" vertical="center"/>
    </xf>
    <xf numFmtId="0" fontId="25" fillId="9" borderId="0" xfId="0" applyFont="1" applyFill="1" applyBorder="1" applyAlignment="1">
      <alignment vertical="center"/>
    </xf>
    <xf numFmtId="0" fontId="24" fillId="9" borderId="0" xfId="0" applyFont="1" applyFill="1" applyBorder="1" applyAlignment="1">
      <alignment vertical="center"/>
    </xf>
    <xf numFmtId="0" fontId="5" fillId="9" borderId="0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/>
    </xf>
    <xf numFmtId="0" fontId="4" fillId="9" borderId="23" xfId="0" applyFont="1" applyFill="1" applyBorder="1" applyAlignment="1">
      <alignment horizontal="center"/>
    </xf>
    <xf numFmtId="0" fontId="14" fillId="0" borderId="0" xfId="0" applyFont="1" applyBorder="1" applyAlignment="1"/>
    <xf numFmtId="0" fontId="18" fillId="9" borderId="0" xfId="0" applyFont="1" applyFill="1" applyBorder="1" applyAlignment="1"/>
    <xf numFmtId="0" fontId="0" fillId="9" borderId="0" xfId="0" applyFill="1" applyBorder="1" applyAlignment="1"/>
    <xf numFmtId="0" fontId="24" fillId="0" borderId="35" xfId="0" applyFont="1" applyBorder="1" applyAlignment="1">
      <alignment vertical="center"/>
    </xf>
    <xf numFmtId="164" fontId="21" fillId="0" borderId="33" xfId="2" applyNumberFormat="1" applyFont="1" applyFill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14" fillId="9" borderId="0" xfId="0" applyFont="1" applyFill="1" applyBorder="1" applyAlignment="1"/>
    <xf numFmtId="0" fontId="0" fillId="8" borderId="0" xfId="0" applyFill="1" applyAlignment="1">
      <alignment horizontal="center"/>
    </xf>
    <xf numFmtId="0" fontId="1" fillId="8" borderId="12" xfId="0" applyFont="1" applyFill="1" applyBorder="1" applyAlignment="1"/>
    <xf numFmtId="0" fontId="21" fillId="8" borderId="7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 wrapText="1" shrinkToFit="1"/>
    </xf>
    <xf numFmtId="0" fontId="21" fillId="8" borderId="7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0" fillId="0" borderId="7" xfId="0" applyBorder="1"/>
    <xf numFmtId="0" fontId="14" fillId="0" borderId="7" xfId="0" applyFont="1" applyBorder="1" applyAlignment="1"/>
    <xf numFmtId="0" fontId="14" fillId="0" borderId="7" xfId="0" applyFont="1" applyBorder="1" applyAlignment="1">
      <alignment horizontal="center" vertical="center"/>
    </xf>
    <xf numFmtId="0" fontId="0" fillId="0" borderId="1" xfId="0" applyBorder="1"/>
    <xf numFmtId="0" fontId="0" fillId="0" borderId="22" xfId="0" applyBorder="1"/>
    <xf numFmtId="0" fontId="18" fillId="0" borderId="0" xfId="0" applyFont="1" applyBorder="1"/>
    <xf numFmtId="0" fontId="0" fillId="0" borderId="12" xfId="0" applyBorder="1"/>
    <xf numFmtId="0" fontId="35" fillId="0" borderId="7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4" fillId="9" borderId="7" xfId="0" applyFont="1" applyFill="1" applyBorder="1" applyAlignment="1"/>
    <xf numFmtId="0" fontId="36" fillId="0" borderId="7" xfId="0" applyFont="1" applyBorder="1" applyAlignment="1">
      <alignment horizontal="center" vertical="center"/>
    </xf>
    <xf numFmtId="164" fontId="21" fillId="0" borderId="22" xfId="2" applyNumberFormat="1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14" fontId="2" fillId="9" borderId="0" xfId="0" applyNumberFormat="1" applyFont="1" applyFill="1" applyBorder="1" applyAlignment="1">
      <alignment horizontal="center" vertical="center" wrapText="1"/>
    </xf>
    <xf numFmtId="20" fontId="4" fillId="9" borderId="0" xfId="0" applyNumberFormat="1" applyFont="1" applyFill="1" applyBorder="1" applyAlignment="1">
      <alignment horizontal="center" vertical="center" wrapText="1"/>
    </xf>
    <xf numFmtId="20" fontId="4" fillId="0" borderId="38" xfId="0" applyNumberFormat="1" applyFont="1" applyFill="1" applyBorder="1" applyAlignment="1">
      <alignment horizontal="center" vertical="center" wrapText="1"/>
    </xf>
    <xf numFmtId="20" fontId="4" fillId="0" borderId="39" xfId="0" applyNumberFormat="1" applyFont="1" applyFill="1" applyBorder="1" applyAlignment="1">
      <alignment horizontal="center" vertical="center" wrapText="1"/>
    </xf>
    <xf numFmtId="14" fontId="2" fillId="8" borderId="40" xfId="0" applyNumberFormat="1" applyFont="1" applyFill="1" applyBorder="1" applyAlignment="1">
      <alignment horizontal="left" vertical="center" wrapText="1"/>
    </xf>
    <xf numFmtId="14" fontId="2" fillId="8" borderId="16" xfId="0" applyNumberFormat="1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0" fontId="4" fillId="0" borderId="9" xfId="0" applyNumberFormat="1" applyFont="1" applyFill="1" applyBorder="1" applyAlignment="1">
      <alignment horizontal="center" vertical="center" wrapText="1"/>
    </xf>
    <xf numFmtId="20" fontId="4" fillId="0" borderId="1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14" fontId="2" fillId="9" borderId="0" xfId="0" applyNumberFormat="1" applyFont="1" applyFill="1" applyBorder="1" applyAlignment="1">
      <alignment horizontal="left" vertical="center" wrapText="1"/>
    </xf>
    <xf numFmtId="0" fontId="3" fillId="9" borderId="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 applyProtection="1">
      <alignment horizontal="center" vertical="center"/>
      <protection hidden="1"/>
    </xf>
    <xf numFmtId="0" fontId="15" fillId="9" borderId="0" xfId="0" applyFont="1" applyFill="1" applyBorder="1" applyAlignment="1" applyProtection="1">
      <alignment horizontal="center" vertical="center"/>
      <protection hidden="1"/>
    </xf>
    <xf numFmtId="0" fontId="5" fillId="11" borderId="43" xfId="0" applyFont="1" applyFill="1" applyBorder="1" applyAlignment="1" applyProtection="1">
      <alignment horizontal="center" vertical="center"/>
      <protection hidden="1"/>
    </xf>
    <xf numFmtId="0" fontId="5" fillId="11" borderId="23" xfId="0" applyFont="1" applyFill="1" applyBorder="1" applyAlignment="1" applyProtection="1">
      <alignment horizontal="center" vertical="center"/>
      <protection hidden="1"/>
    </xf>
    <xf numFmtId="0" fontId="5" fillId="11" borderId="35" xfId="0" applyFont="1" applyFill="1" applyBorder="1" applyAlignment="1" applyProtection="1">
      <alignment horizontal="center" vertical="center"/>
      <protection hidden="1"/>
    </xf>
    <xf numFmtId="0" fontId="5" fillId="12" borderId="44" xfId="0" applyFont="1" applyFill="1" applyBorder="1" applyAlignment="1" applyProtection="1">
      <alignment horizontal="center" vertical="center"/>
      <protection hidden="1"/>
    </xf>
    <xf numFmtId="0" fontId="5" fillId="12" borderId="22" xfId="0" applyFont="1" applyFill="1" applyBorder="1" applyAlignment="1" applyProtection="1">
      <alignment horizontal="center" vertical="center"/>
      <protection hidden="1"/>
    </xf>
    <xf numFmtId="0" fontId="5" fillId="12" borderId="34" xfId="0" applyFont="1" applyFill="1" applyBorder="1" applyAlignment="1" applyProtection="1">
      <alignment horizontal="center" vertical="center"/>
      <protection hidden="1"/>
    </xf>
    <xf numFmtId="0" fontId="5" fillId="7" borderId="44" xfId="0" applyFont="1" applyFill="1" applyBorder="1" applyAlignment="1" applyProtection="1">
      <alignment horizontal="center" vertical="center"/>
      <protection hidden="1"/>
    </xf>
    <xf numFmtId="0" fontId="5" fillId="7" borderId="22" xfId="0" applyFont="1" applyFill="1" applyBorder="1" applyAlignment="1" applyProtection="1">
      <alignment horizontal="center" vertical="center"/>
      <protection hidden="1"/>
    </xf>
    <xf numFmtId="0" fontId="5" fillId="7" borderId="34" xfId="0" applyFont="1" applyFill="1" applyBorder="1" applyAlignment="1" applyProtection="1">
      <alignment horizontal="center" vertical="center"/>
      <protection hidden="1"/>
    </xf>
    <xf numFmtId="0" fontId="5" fillId="6" borderId="44" xfId="0" applyFont="1" applyFill="1" applyBorder="1" applyAlignment="1" applyProtection="1">
      <alignment horizontal="center" vertical="center"/>
      <protection hidden="1"/>
    </xf>
    <xf numFmtId="0" fontId="5" fillId="6" borderId="22" xfId="0" applyFont="1" applyFill="1" applyBorder="1" applyAlignment="1" applyProtection="1">
      <alignment horizontal="center" vertical="center"/>
      <protection hidden="1"/>
    </xf>
    <xf numFmtId="0" fontId="5" fillId="6" borderId="34" xfId="0" applyFont="1" applyFill="1" applyBorder="1" applyAlignment="1" applyProtection="1">
      <alignment horizontal="center" vertical="center"/>
      <protection hidden="1"/>
    </xf>
    <xf numFmtId="0" fontId="5" fillId="11" borderId="43" xfId="0" applyFont="1" applyFill="1" applyBorder="1" applyAlignment="1" applyProtection="1">
      <alignment horizontal="center" vertical="center" shrinkToFit="1"/>
      <protection hidden="1"/>
    </xf>
    <xf numFmtId="0" fontId="5" fillId="11" borderId="23" xfId="0" applyFont="1" applyFill="1" applyBorder="1" applyAlignment="1" applyProtection="1">
      <alignment horizontal="center" vertical="center" shrinkToFit="1"/>
      <protection hidden="1"/>
    </xf>
    <xf numFmtId="0" fontId="5" fillId="11" borderId="35" xfId="0" applyFont="1" applyFill="1" applyBorder="1" applyAlignment="1" applyProtection="1">
      <alignment horizontal="center" vertical="center" shrinkToFit="1"/>
      <protection hidden="1"/>
    </xf>
    <xf numFmtId="0" fontId="5" fillId="12" borderId="43" xfId="0" applyFont="1" applyFill="1" applyBorder="1" applyAlignment="1" applyProtection="1">
      <alignment horizontal="center" vertical="center"/>
      <protection hidden="1"/>
    </xf>
    <xf numFmtId="0" fontId="5" fillId="12" borderId="23" xfId="0" applyFont="1" applyFill="1" applyBorder="1" applyAlignment="1" applyProtection="1">
      <alignment horizontal="center" vertical="center"/>
      <protection hidden="1"/>
    </xf>
    <xf numFmtId="0" fontId="5" fillId="12" borderId="35" xfId="0" applyFont="1" applyFill="1" applyBorder="1" applyAlignment="1" applyProtection="1">
      <alignment horizontal="center" vertical="center"/>
      <protection hidden="1"/>
    </xf>
    <xf numFmtId="0" fontId="5" fillId="11" borderId="44" xfId="0" applyFont="1" applyFill="1" applyBorder="1" applyAlignment="1" applyProtection="1">
      <alignment horizontal="center" vertical="center"/>
      <protection hidden="1"/>
    </xf>
    <xf numFmtId="0" fontId="5" fillId="11" borderId="22" xfId="0" applyFont="1" applyFill="1" applyBorder="1" applyAlignment="1" applyProtection="1">
      <alignment horizontal="center" vertical="center"/>
      <protection hidden="1"/>
    </xf>
    <xf numFmtId="0" fontId="5" fillId="11" borderId="34" xfId="0" applyFont="1" applyFill="1" applyBorder="1" applyAlignment="1" applyProtection="1">
      <alignment horizontal="center" vertical="center"/>
      <protection hidden="1"/>
    </xf>
    <xf numFmtId="0" fontId="5" fillId="11" borderId="44" xfId="0" applyFont="1" applyFill="1" applyBorder="1" applyAlignment="1" applyProtection="1">
      <alignment horizontal="center" vertical="center" shrinkToFit="1"/>
      <protection hidden="1"/>
    </xf>
    <xf numFmtId="0" fontId="5" fillId="11" borderId="22" xfId="0" applyFont="1" applyFill="1" applyBorder="1" applyAlignment="1" applyProtection="1">
      <alignment horizontal="center" vertical="center" shrinkToFit="1"/>
      <protection hidden="1"/>
    </xf>
    <xf numFmtId="0" fontId="5" fillId="11" borderId="34" xfId="0" applyFont="1" applyFill="1" applyBorder="1" applyAlignment="1" applyProtection="1">
      <alignment horizontal="center" vertical="center" shrinkToFit="1"/>
      <protection hidden="1"/>
    </xf>
    <xf numFmtId="166" fontId="5" fillId="0" borderId="0" xfId="0" applyNumberFormat="1" applyFont="1" applyBorder="1" applyAlignment="1" applyProtection="1">
      <alignment horizontal="left"/>
      <protection hidden="1"/>
    </xf>
    <xf numFmtId="0" fontId="5" fillId="5" borderId="44" xfId="0" applyFont="1" applyFill="1" applyBorder="1" applyAlignment="1" applyProtection="1">
      <alignment horizontal="center" vertical="center"/>
      <protection hidden="1"/>
    </xf>
    <xf numFmtId="0" fontId="5" fillId="5" borderId="22" xfId="0" applyFont="1" applyFill="1" applyBorder="1" applyAlignment="1" applyProtection="1">
      <alignment horizontal="center" vertical="center"/>
      <protection hidden="1"/>
    </xf>
    <xf numFmtId="0" fontId="5" fillId="5" borderId="34" xfId="0" applyFont="1" applyFill="1" applyBorder="1" applyAlignment="1" applyProtection="1">
      <alignment horizontal="center" vertical="center"/>
      <protection hidden="1"/>
    </xf>
    <xf numFmtId="0" fontId="5" fillId="4" borderId="44" xfId="0" applyFont="1" applyFill="1" applyBorder="1" applyAlignment="1" applyProtection="1">
      <alignment horizontal="center" vertical="center"/>
      <protection hidden="1"/>
    </xf>
    <xf numFmtId="0" fontId="5" fillId="4" borderId="22" xfId="0" applyFont="1" applyFill="1" applyBorder="1" applyAlignment="1" applyProtection="1">
      <alignment horizontal="center" vertical="center"/>
      <protection hidden="1"/>
    </xf>
    <xf numFmtId="0" fontId="5" fillId="4" borderId="34" xfId="0" applyFont="1" applyFill="1" applyBorder="1" applyAlignment="1" applyProtection="1">
      <alignment horizontal="center" vertical="center"/>
      <protection hidden="1"/>
    </xf>
    <xf numFmtId="166" fontId="5" fillId="0" borderId="12" xfId="0" applyNumberFormat="1" applyFont="1" applyBorder="1" applyAlignment="1" applyProtection="1">
      <alignment horizontal="left"/>
      <protection hidden="1"/>
    </xf>
    <xf numFmtId="0" fontId="5" fillId="4" borderId="43" xfId="0" applyFont="1" applyFill="1" applyBorder="1" applyAlignment="1" applyProtection="1">
      <alignment horizontal="center" vertical="center"/>
      <protection hidden="1"/>
    </xf>
    <xf numFmtId="0" fontId="5" fillId="4" borderId="23" xfId="0" applyFont="1" applyFill="1" applyBorder="1" applyAlignment="1" applyProtection="1">
      <alignment horizontal="center" vertical="center"/>
      <protection hidden="1"/>
    </xf>
    <xf numFmtId="0" fontId="5" fillId="4" borderId="35" xfId="0" applyFont="1" applyFill="1" applyBorder="1" applyAlignment="1" applyProtection="1">
      <alignment horizontal="center" vertical="center"/>
      <protection hidden="1"/>
    </xf>
    <xf numFmtId="0" fontId="5" fillId="5" borderId="43" xfId="0" applyFont="1" applyFill="1" applyBorder="1" applyAlignment="1" applyProtection="1">
      <alignment horizontal="center" vertical="center"/>
      <protection hidden="1"/>
    </xf>
    <xf numFmtId="0" fontId="5" fillId="5" borderId="23" xfId="0" applyFont="1" applyFill="1" applyBorder="1" applyAlignment="1" applyProtection="1">
      <alignment horizontal="center" vertical="center"/>
      <protection hidden="1"/>
    </xf>
    <xf numFmtId="0" fontId="5" fillId="5" borderId="35" xfId="0" applyFont="1" applyFill="1" applyBorder="1" applyAlignment="1" applyProtection="1">
      <alignment horizontal="center" vertical="center"/>
      <protection hidden="1"/>
    </xf>
    <xf numFmtId="0" fontId="5" fillId="6" borderId="43" xfId="0" applyFont="1" applyFill="1" applyBorder="1" applyAlignment="1" applyProtection="1">
      <alignment horizontal="center" vertical="center"/>
      <protection hidden="1"/>
    </xf>
    <xf numFmtId="0" fontId="5" fillId="6" borderId="23" xfId="0" applyFont="1" applyFill="1" applyBorder="1" applyAlignment="1" applyProtection="1">
      <alignment horizontal="center" vertical="center"/>
      <protection hidden="1"/>
    </xf>
    <xf numFmtId="0" fontId="5" fillId="6" borderId="35" xfId="0" applyFont="1" applyFill="1" applyBorder="1" applyAlignment="1" applyProtection="1">
      <alignment horizontal="center" vertical="center"/>
      <protection hidden="1"/>
    </xf>
    <xf numFmtId="0" fontId="5" fillId="7" borderId="43" xfId="0" applyFont="1" applyFill="1" applyBorder="1" applyAlignment="1" applyProtection="1">
      <alignment horizontal="center" vertical="center"/>
      <protection hidden="1"/>
    </xf>
    <xf numFmtId="0" fontId="5" fillId="7" borderId="23" xfId="0" applyFont="1" applyFill="1" applyBorder="1" applyAlignment="1" applyProtection="1">
      <alignment horizontal="center" vertical="center"/>
      <protection hidden="1"/>
    </xf>
    <xf numFmtId="0" fontId="5" fillId="7" borderId="35" xfId="0" applyFont="1" applyFill="1" applyBorder="1" applyAlignment="1" applyProtection="1">
      <alignment horizontal="center" vertical="center"/>
      <protection hidden="1"/>
    </xf>
    <xf numFmtId="0" fontId="5" fillId="5" borderId="44" xfId="0" applyFont="1" applyFill="1" applyBorder="1" applyAlignment="1" applyProtection="1">
      <alignment horizontal="center" vertical="center" shrinkToFit="1"/>
      <protection hidden="1"/>
    </xf>
    <xf numFmtId="0" fontId="5" fillId="5" borderId="22" xfId="0" applyFont="1" applyFill="1" applyBorder="1" applyAlignment="1" applyProtection="1">
      <alignment horizontal="center" vertical="center" shrinkToFit="1"/>
      <protection hidden="1"/>
    </xf>
    <xf numFmtId="0" fontId="5" fillId="5" borderId="34" xfId="0" applyFont="1" applyFill="1" applyBorder="1" applyAlignment="1" applyProtection="1">
      <alignment horizontal="center" vertical="center" shrinkToFit="1"/>
      <protection hidden="1"/>
    </xf>
    <xf numFmtId="0" fontId="5" fillId="5" borderId="43" xfId="0" applyFont="1" applyFill="1" applyBorder="1" applyAlignment="1" applyProtection="1">
      <alignment horizontal="center" vertical="center" shrinkToFit="1"/>
      <protection hidden="1"/>
    </xf>
    <xf numFmtId="0" fontId="5" fillId="5" borderId="23" xfId="0" applyFont="1" applyFill="1" applyBorder="1" applyAlignment="1" applyProtection="1">
      <alignment horizontal="center" vertical="center" shrinkToFit="1"/>
      <protection hidden="1"/>
    </xf>
    <xf numFmtId="0" fontId="5" fillId="5" borderId="35" xfId="0" applyFont="1" applyFill="1" applyBorder="1" applyAlignment="1" applyProtection="1">
      <alignment horizontal="center" vertical="center" shrinkToFit="1"/>
      <protection hidden="1"/>
    </xf>
    <xf numFmtId="166" fontId="5" fillId="9" borderId="0" xfId="0" applyNumberFormat="1" applyFont="1" applyFill="1" applyBorder="1" applyAlignment="1" applyProtection="1">
      <alignment horizontal="left"/>
      <protection hidden="1"/>
    </xf>
    <xf numFmtId="0" fontId="37" fillId="8" borderId="0" xfId="0" applyFont="1" applyFill="1" applyAlignment="1">
      <alignment horizontal="center"/>
    </xf>
    <xf numFmtId="0" fontId="5" fillId="8" borderId="0" xfId="0" applyFont="1" applyFill="1" applyBorder="1" applyAlignment="1">
      <alignment horizontal="center" vertical="center"/>
    </xf>
    <xf numFmtId="20" fontId="8" fillId="0" borderId="0" xfId="0" applyNumberFormat="1" applyFont="1" applyBorder="1" applyAlignment="1">
      <alignment horizontal="center" vertical="center" textRotation="90"/>
    </xf>
    <xf numFmtId="0" fontId="8" fillId="0" borderId="0" xfId="0" applyFont="1" applyBorder="1" applyAlignment="1">
      <alignment horizontal="center" vertical="center" textRotation="90"/>
    </xf>
    <xf numFmtId="0" fontId="26" fillId="0" borderId="12" xfId="0" applyFont="1" applyBorder="1" applyAlignment="1">
      <alignment horizontal="center"/>
    </xf>
    <xf numFmtId="20" fontId="14" fillId="9" borderId="33" xfId="0" applyNumberFormat="1" applyFont="1" applyFill="1" applyBorder="1" applyAlignment="1">
      <alignment horizontal="center" vertical="center" textRotation="90"/>
    </xf>
    <xf numFmtId="20" fontId="14" fillId="9" borderId="11" xfId="0" applyNumberFormat="1" applyFont="1" applyFill="1" applyBorder="1" applyAlignment="1">
      <alignment horizontal="center" vertical="center" textRotation="90"/>
    </xf>
    <xf numFmtId="20" fontId="14" fillId="9" borderId="1" xfId="0" applyNumberFormat="1" applyFont="1" applyFill="1" applyBorder="1" applyAlignment="1">
      <alignment horizontal="center" vertical="center" textRotation="90"/>
    </xf>
    <xf numFmtId="0" fontId="14" fillId="9" borderId="11" xfId="0" applyFont="1" applyFill="1" applyBorder="1" applyAlignment="1">
      <alignment horizontal="center" vertical="center" textRotation="90"/>
    </xf>
    <xf numFmtId="0" fontId="14" fillId="9" borderId="1" xfId="0" applyFont="1" applyFill="1" applyBorder="1" applyAlignment="1">
      <alignment horizontal="center" vertical="center" textRotation="90"/>
    </xf>
    <xf numFmtId="14" fontId="14" fillId="0" borderId="33" xfId="0" applyNumberFormat="1" applyFont="1" applyBorder="1" applyAlignment="1">
      <alignment horizontal="center" vertical="center" textRotation="90"/>
    </xf>
    <xf numFmtId="14" fontId="14" fillId="0" borderId="11" xfId="0" applyNumberFormat="1" applyFont="1" applyBorder="1" applyAlignment="1">
      <alignment horizontal="center" vertical="center" textRotation="90"/>
    </xf>
    <xf numFmtId="14" fontId="14" fillId="0" borderId="1" xfId="0" applyNumberFormat="1" applyFont="1" applyBorder="1" applyAlignment="1">
      <alignment horizontal="center" vertical="center" textRotation="90"/>
    </xf>
    <xf numFmtId="0" fontId="4" fillId="13" borderId="7" xfId="0" applyFont="1" applyFill="1" applyBorder="1" applyAlignment="1">
      <alignment horizontal="center"/>
    </xf>
    <xf numFmtId="0" fontId="18" fillId="13" borderId="7" xfId="0" applyFont="1" applyFill="1" applyBorder="1" applyAlignment="1"/>
    <xf numFmtId="0" fontId="26" fillId="8" borderId="0" xfId="0" applyFont="1" applyFill="1" applyBorder="1" applyAlignment="1">
      <alignment horizontal="left" vertical="center" wrapText="1"/>
    </xf>
    <xf numFmtId="0" fontId="26" fillId="8" borderId="12" xfId="0" applyFont="1" applyFill="1" applyBorder="1" applyAlignment="1">
      <alignment horizontal="left" vertical="center" wrapText="1"/>
    </xf>
    <xf numFmtId="0" fontId="26" fillId="9" borderId="0" xfId="0" applyFont="1" applyFill="1" applyBorder="1" applyAlignment="1">
      <alignment horizontal="left" vertical="center" wrapText="1"/>
    </xf>
    <xf numFmtId="0" fontId="4" fillId="14" borderId="7" xfId="0" applyFont="1" applyFill="1" applyBorder="1" applyAlignment="1">
      <alignment horizontal="center"/>
    </xf>
    <xf numFmtId="0" fontId="4" fillId="15" borderId="22" xfId="0" applyFont="1" applyFill="1" applyBorder="1" applyAlignment="1">
      <alignment horizontal="center"/>
    </xf>
    <xf numFmtId="0" fontId="4" fillId="15" borderId="34" xfId="0" applyFont="1" applyFill="1" applyBorder="1" applyAlignment="1">
      <alignment horizontal="center"/>
    </xf>
    <xf numFmtId="0" fontId="4" fillId="15" borderId="7" xfId="0" applyFont="1" applyFill="1" applyBorder="1" applyAlignment="1">
      <alignment horizontal="center"/>
    </xf>
    <xf numFmtId="0" fontId="4" fillId="15" borderId="44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4" xfId="0" applyBorder="1" applyAlignment="1">
      <alignment horizontal="center"/>
    </xf>
    <xf numFmtId="0" fontId="26" fillId="8" borderId="12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29" fillId="0" borderId="50" xfId="0" applyFont="1" applyBorder="1" applyAlignment="1"/>
    <xf numFmtId="0" fontId="29" fillId="0" borderId="27" xfId="0" applyFont="1" applyBorder="1" applyAlignment="1"/>
    <xf numFmtId="0" fontId="29" fillId="0" borderId="14" xfId="0" applyFont="1" applyBorder="1" applyAlignment="1"/>
    <xf numFmtId="0" fontId="26" fillId="8" borderId="0" xfId="0" applyFont="1" applyFill="1" applyBorder="1" applyAlignment="1">
      <alignment horizontal="center"/>
    </xf>
    <xf numFmtId="0" fontId="4" fillId="9" borderId="45" xfId="0" applyFont="1" applyFill="1" applyBorder="1" applyAlignment="1">
      <alignment horizontal="center" vertical="center" shrinkToFit="1"/>
    </xf>
    <xf numFmtId="0" fontId="4" fillId="9" borderId="46" xfId="0" applyFont="1" applyFill="1" applyBorder="1" applyAlignment="1">
      <alignment horizontal="center" vertical="center" shrinkToFit="1"/>
    </xf>
    <xf numFmtId="0" fontId="19" fillId="9" borderId="47" xfId="0" applyFont="1" applyFill="1" applyBorder="1" applyAlignment="1">
      <alignment horizontal="center" vertical="center"/>
    </xf>
    <xf numFmtId="0" fontId="19" fillId="9" borderId="48" xfId="0" applyFont="1" applyFill="1" applyBorder="1" applyAlignment="1">
      <alignment horizontal="center" vertical="center"/>
    </xf>
    <xf numFmtId="0" fontId="4" fillId="9" borderId="49" xfId="0" applyFont="1" applyFill="1" applyBorder="1" applyAlignment="1">
      <alignment horizontal="center" vertical="center"/>
    </xf>
    <xf numFmtId="0" fontId="4" fillId="9" borderId="46" xfId="0" applyFont="1" applyFill="1" applyBorder="1" applyAlignment="1">
      <alignment horizontal="center" vertical="center"/>
    </xf>
    <xf numFmtId="0" fontId="25" fillId="9" borderId="47" xfId="0" applyFont="1" applyFill="1" applyBorder="1" applyAlignment="1">
      <alignment horizontal="center" vertical="center"/>
    </xf>
    <xf numFmtId="0" fontId="25" fillId="9" borderId="48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24" fillId="9" borderId="48" xfId="0" applyFont="1" applyFill="1" applyBorder="1" applyAlignment="1">
      <alignment horizontal="center" vertical="center"/>
    </xf>
    <xf numFmtId="0" fontId="5" fillId="9" borderId="49" xfId="0" applyFont="1" applyFill="1" applyBorder="1" applyAlignment="1">
      <alignment horizontal="center" vertical="center"/>
    </xf>
    <xf numFmtId="0" fontId="5" fillId="9" borderId="46" xfId="0" applyFont="1" applyFill="1" applyBorder="1" applyAlignment="1">
      <alignment horizontal="center" vertic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1</xdr:row>
      <xdr:rowOff>419100</xdr:rowOff>
    </xdr:to>
    <xdr:pic>
      <xdr:nvPicPr>
        <xdr:cNvPr id="1920" name="Grafik 3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1238250</xdr:colOff>
      <xdr:row>1</xdr:row>
      <xdr:rowOff>38100</xdr:rowOff>
    </xdr:from>
    <xdr:to>
      <xdr:col>17</xdr:col>
      <xdr:colOff>390525</xdr:colOff>
      <xdr:row>4</xdr:row>
      <xdr:rowOff>457200</xdr:rowOff>
    </xdr:to>
    <xdr:pic>
      <xdr:nvPicPr>
        <xdr:cNvPr id="1921" name="Grafik 4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4675" y="371475"/>
          <a:ext cx="31337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19050</xdr:colOff>
      <xdr:row>2</xdr:row>
      <xdr:rowOff>28575</xdr:rowOff>
    </xdr:to>
    <xdr:pic>
      <xdr:nvPicPr>
        <xdr:cNvPr id="4912" name="Grafik 1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35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419100</xdr:colOff>
      <xdr:row>0</xdr:row>
      <xdr:rowOff>0</xdr:rowOff>
    </xdr:from>
    <xdr:to>
      <xdr:col>40</xdr:col>
      <xdr:colOff>581025</xdr:colOff>
      <xdr:row>3</xdr:row>
      <xdr:rowOff>152400</xdr:rowOff>
    </xdr:to>
    <xdr:pic>
      <xdr:nvPicPr>
        <xdr:cNvPr id="4913" name="Grafik 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0" y="0"/>
          <a:ext cx="24479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133350</xdr:colOff>
      <xdr:row>0</xdr:row>
      <xdr:rowOff>0</xdr:rowOff>
    </xdr:from>
    <xdr:to>
      <xdr:col>35</xdr:col>
      <xdr:colOff>19050</xdr:colOff>
      <xdr:row>2</xdr:row>
      <xdr:rowOff>28575</xdr:rowOff>
    </xdr:to>
    <xdr:pic>
      <xdr:nvPicPr>
        <xdr:cNvPr id="4914" name="Grafik 1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0"/>
          <a:ext cx="17335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12</xdr:col>
      <xdr:colOff>9525</xdr:colOff>
      <xdr:row>0</xdr:row>
      <xdr:rowOff>628650</xdr:rowOff>
    </xdr:to>
    <xdr:pic>
      <xdr:nvPicPr>
        <xdr:cNvPr id="8661" name="Grafik 5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0"/>
          <a:ext cx="13716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333375</xdr:colOff>
      <xdr:row>0</xdr:row>
      <xdr:rowOff>0</xdr:rowOff>
    </xdr:from>
    <xdr:to>
      <xdr:col>13</xdr:col>
      <xdr:colOff>19050</xdr:colOff>
      <xdr:row>3</xdr:row>
      <xdr:rowOff>76200</xdr:rowOff>
    </xdr:to>
    <xdr:pic>
      <xdr:nvPicPr>
        <xdr:cNvPr id="13053" name="Grafik 4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1571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323850</xdr:colOff>
      <xdr:row>0</xdr:row>
      <xdr:rowOff>0</xdr:rowOff>
    </xdr:from>
    <xdr:to>
      <xdr:col>26</xdr:col>
      <xdr:colOff>9525</xdr:colOff>
      <xdr:row>3</xdr:row>
      <xdr:rowOff>76200</xdr:rowOff>
    </xdr:to>
    <xdr:pic>
      <xdr:nvPicPr>
        <xdr:cNvPr id="13054" name="Grafik 4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0"/>
          <a:ext cx="1571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0</xdr:row>
      <xdr:rowOff>0</xdr:rowOff>
    </xdr:from>
    <xdr:to>
      <xdr:col>13</xdr:col>
      <xdr:colOff>19050</xdr:colOff>
      <xdr:row>3</xdr:row>
      <xdr:rowOff>76200</xdr:rowOff>
    </xdr:to>
    <xdr:pic>
      <xdr:nvPicPr>
        <xdr:cNvPr id="22875" name="Grafik 4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0"/>
          <a:ext cx="14097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523875</xdr:colOff>
      <xdr:row>0</xdr:row>
      <xdr:rowOff>0</xdr:rowOff>
    </xdr:from>
    <xdr:to>
      <xdr:col>27</xdr:col>
      <xdr:colOff>9525</xdr:colOff>
      <xdr:row>3</xdr:row>
      <xdr:rowOff>85725</xdr:rowOff>
    </xdr:to>
    <xdr:pic>
      <xdr:nvPicPr>
        <xdr:cNvPr id="22876" name="Grafik 4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0"/>
          <a:ext cx="1371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57150</xdr:rowOff>
    </xdr:from>
    <xdr:to>
      <xdr:col>3</xdr:col>
      <xdr:colOff>19050</xdr:colOff>
      <xdr:row>3</xdr:row>
      <xdr:rowOff>47625</xdr:rowOff>
    </xdr:to>
    <xdr:pic>
      <xdr:nvPicPr>
        <xdr:cNvPr id="35987" name="Grafik 169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71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19050</xdr:colOff>
      <xdr:row>23</xdr:row>
      <xdr:rowOff>47625</xdr:rowOff>
    </xdr:to>
    <xdr:pic>
      <xdr:nvPicPr>
        <xdr:cNvPr id="35988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4580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3</xdr:col>
      <xdr:colOff>19050</xdr:colOff>
      <xdr:row>13</xdr:row>
      <xdr:rowOff>47625</xdr:rowOff>
    </xdr:to>
    <xdr:pic>
      <xdr:nvPicPr>
        <xdr:cNvPr id="35989" name="Grafik 171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7909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3</xdr:col>
      <xdr:colOff>19050</xdr:colOff>
      <xdr:row>33</xdr:row>
      <xdr:rowOff>47625</xdr:rowOff>
    </xdr:to>
    <xdr:pic>
      <xdr:nvPicPr>
        <xdr:cNvPr id="35990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96583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19050</xdr:colOff>
      <xdr:row>43</xdr:row>
      <xdr:rowOff>47625</xdr:rowOff>
    </xdr:to>
    <xdr:pic>
      <xdr:nvPicPr>
        <xdr:cNvPr id="35991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33254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19050</xdr:colOff>
      <xdr:row>53</xdr:row>
      <xdr:rowOff>47625</xdr:rowOff>
    </xdr:to>
    <xdr:pic>
      <xdr:nvPicPr>
        <xdr:cNvPr id="35992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69926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3</xdr:col>
      <xdr:colOff>19050</xdr:colOff>
      <xdr:row>63</xdr:row>
      <xdr:rowOff>47625</xdr:rowOff>
    </xdr:to>
    <xdr:pic>
      <xdr:nvPicPr>
        <xdr:cNvPr id="35993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1928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3</xdr:col>
      <xdr:colOff>19050</xdr:colOff>
      <xdr:row>73</xdr:row>
      <xdr:rowOff>47625</xdr:rowOff>
    </xdr:to>
    <xdr:pic>
      <xdr:nvPicPr>
        <xdr:cNvPr id="35994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28600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19050</xdr:colOff>
      <xdr:row>83</xdr:row>
      <xdr:rowOff>47625</xdr:rowOff>
    </xdr:to>
    <xdr:pic>
      <xdr:nvPicPr>
        <xdr:cNvPr id="35995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65271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</xdr:row>
      <xdr:rowOff>0</xdr:rowOff>
    </xdr:from>
    <xdr:to>
      <xdr:col>3</xdr:col>
      <xdr:colOff>19050</xdr:colOff>
      <xdr:row>93</xdr:row>
      <xdr:rowOff>47625</xdr:rowOff>
    </xdr:to>
    <xdr:pic>
      <xdr:nvPicPr>
        <xdr:cNvPr id="35996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87274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3</xdr:col>
      <xdr:colOff>19050</xdr:colOff>
      <xdr:row>103</xdr:row>
      <xdr:rowOff>47625</xdr:rowOff>
    </xdr:to>
    <xdr:pic>
      <xdr:nvPicPr>
        <xdr:cNvPr id="35997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23945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111</xdr:row>
      <xdr:rowOff>0</xdr:rowOff>
    </xdr:from>
    <xdr:to>
      <xdr:col>3</xdr:col>
      <xdr:colOff>19050</xdr:colOff>
      <xdr:row>113</xdr:row>
      <xdr:rowOff>47625</xdr:rowOff>
    </xdr:to>
    <xdr:pic>
      <xdr:nvPicPr>
        <xdr:cNvPr id="35998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60616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121</xdr:row>
      <xdr:rowOff>0</xdr:rowOff>
    </xdr:from>
    <xdr:to>
      <xdr:col>3</xdr:col>
      <xdr:colOff>19050</xdr:colOff>
      <xdr:row>123</xdr:row>
      <xdr:rowOff>47625</xdr:rowOff>
    </xdr:to>
    <xdr:pic>
      <xdr:nvPicPr>
        <xdr:cNvPr id="35999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82619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131</xdr:row>
      <xdr:rowOff>0</xdr:rowOff>
    </xdr:from>
    <xdr:to>
      <xdr:col>3</xdr:col>
      <xdr:colOff>19050</xdr:colOff>
      <xdr:row>133</xdr:row>
      <xdr:rowOff>47625</xdr:rowOff>
    </xdr:to>
    <xdr:pic>
      <xdr:nvPicPr>
        <xdr:cNvPr id="36000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19290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141</xdr:row>
      <xdr:rowOff>0</xdr:rowOff>
    </xdr:from>
    <xdr:to>
      <xdr:col>3</xdr:col>
      <xdr:colOff>19050</xdr:colOff>
      <xdr:row>143</xdr:row>
      <xdr:rowOff>47625</xdr:rowOff>
    </xdr:to>
    <xdr:pic>
      <xdr:nvPicPr>
        <xdr:cNvPr id="36001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55961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3</xdr:col>
      <xdr:colOff>19050</xdr:colOff>
      <xdr:row>153</xdr:row>
      <xdr:rowOff>47625</xdr:rowOff>
    </xdr:to>
    <xdr:pic>
      <xdr:nvPicPr>
        <xdr:cNvPr id="36002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77964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161</xdr:row>
      <xdr:rowOff>0</xdr:rowOff>
    </xdr:from>
    <xdr:to>
      <xdr:col>3</xdr:col>
      <xdr:colOff>19050</xdr:colOff>
      <xdr:row>163</xdr:row>
      <xdr:rowOff>47625</xdr:rowOff>
    </xdr:to>
    <xdr:pic>
      <xdr:nvPicPr>
        <xdr:cNvPr id="36003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14635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171</xdr:row>
      <xdr:rowOff>0</xdr:rowOff>
    </xdr:from>
    <xdr:to>
      <xdr:col>3</xdr:col>
      <xdr:colOff>19050</xdr:colOff>
      <xdr:row>173</xdr:row>
      <xdr:rowOff>47625</xdr:rowOff>
    </xdr:to>
    <xdr:pic>
      <xdr:nvPicPr>
        <xdr:cNvPr id="36004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51307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181</xdr:row>
      <xdr:rowOff>0</xdr:rowOff>
    </xdr:from>
    <xdr:to>
      <xdr:col>3</xdr:col>
      <xdr:colOff>19050</xdr:colOff>
      <xdr:row>183</xdr:row>
      <xdr:rowOff>47625</xdr:rowOff>
    </xdr:to>
    <xdr:pic>
      <xdr:nvPicPr>
        <xdr:cNvPr id="36005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73309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191</xdr:row>
      <xdr:rowOff>0</xdr:rowOff>
    </xdr:from>
    <xdr:to>
      <xdr:col>3</xdr:col>
      <xdr:colOff>19050</xdr:colOff>
      <xdr:row>193</xdr:row>
      <xdr:rowOff>47625</xdr:rowOff>
    </xdr:to>
    <xdr:pic>
      <xdr:nvPicPr>
        <xdr:cNvPr id="36006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09981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201</xdr:row>
      <xdr:rowOff>0</xdr:rowOff>
    </xdr:from>
    <xdr:to>
      <xdr:col>3</xdr:col>
      <xdr:colOff>19050</xdr:colOff>
      <xdr:row>203</xdr:row>
      <xdr:rowOff>47625</xdr:rowOff>
    </xdr:to>
    <xdr:pic>
      <xdr:nvPicPr>
        <xdr:cNvPr id="36007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46652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3</xdr:col>
      <xdr:colOff>19050</xdr:colOff>
      <xdr:row>213</xdr:row>
      <xdr:rowOff>47625</xdr:rowOff>
    </xdr:to>
    <xdr:pic>
      <xdr:nvPicPr>
        <xdr:cNvPr id="36008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68655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221</xdr:row>
      <xdr:rowOff>0</xdr:rowOff>
    </xdr:from>
    <xdr:to>
      <xdr:col>3</xdr:col>
      <xdr:colOff>19050</xdr:colOff>
      <xdr:row>223</xdr:row>
      <xdr:rowOff>47625</xdr:rowOff>
    </xdr:to>
    <xdr:pic>
      <xdr:nvPicPr>
        <xdr:cNvPr id="36009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05326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231</xdr:row>
      <xdr:rowOff>0</xdr:rowOff>
    </xdr:from>
    <xdr:to>
      <xdr:col>3</xdr:col>
      <xdr:colOff>19050</xdr:colOff>
      <xdr:row>233</xdr:row>
      <xdr:rowOff>47625</xdr:rowOff>
    </xdr:to>
    <xdr:pic>
      <xdr:nvPicPr>
        <xdr:cNvPr id="36010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41997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241</xdr:row>
      <xdr:rowOff>0</xdr:rowOff>
    </xdr:from>
    <xdr:to>
      <xdr:col>3</xdr:col>
      <xdr:colOff>19050</xdr:colOff>
      <xdr:row>243</xdr:row>
      <xdr:rowOff>47625</xdr:rowOff>
    </xdr:to>
    <xdr:pic>
      <xdr:nvPicPr>
        <xdr:cNvPr id="36011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64000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251</xdr:row>
      <xdr:rowOff>0</xdr:rowOff>
    </xdr:from>
    <xdr:to>
      <xdr:col>3</xdr:col>
      <xdr:colOff>19050</xdr:colOff>
      <xdr:row>253</xdr:row>
      <xdr:rowOff>47625</xdr:rowOff>
    </xdr:to>
    <xdr:pic>
      <xdr:nvPicPr>
        <xdr:cNvPr id="36012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00671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261</xdr:row>
      <xdr:rowOff>0</xdr:rowOff>
    </xdr:from>
    <xdr:to>
      <xdr:col>3</xdr:col>
      <xdr:colOff>19050</xdr:colOff>
      <xdr:row>263</xdr:row>
      <xdr:rowOff>47625</xdr:rowOff>
    </xdr:to>
    <xdr:pic>
      <xdr:nvPicPr>
        <xdr:cNvPr id="36013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37342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271</xdr:row>
      <xdr:rowOff>0</xdr:rowOff>
    </xdr:from>
    <xdr:to>
      <xdr:col>3</xdr:col>
      <xdr:colOff>19050</xdr:colOff>
      <xdr:row>273</xdr:row>
      <xdr:rowOff>47625</xdr:rowOff>
    </xdr:to>
    <xdr:pic>
      <xdr:nvPicPr>
        <xdr:cNvPr id="36014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59345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281</xdr:row>
      <xdr:rowOff>0</xdr:rowOff>
    </xdr:from>
    <xdr:to>
      <xdr:col>3</xdr:col>
      <xdr:colOff>19050</xdr:colOff>
      <xdr:row>283</xdr:row>
      <xdr:rowOff>47625</xdr:rowOff>
    </xdr:to>
    <xdr:pic>
      <xdr:nvPicPr>
        <xdr:cNvPr id="36015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96016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291</xdr:row>
      <xdr:rowOff>0</xdr:rowOff>
    </xdr:from>
    <xdr:to>
      <xdr:col>3</xdr:col>
      <xdr:colOff>19050</xdr:colOff>
      <xdr:row>293</xdr:row>
      <xdr:rowOff>47625</xdr:rowOff>
    </xdr:to>
    <xdr:pic>
      <xdr:nvPicPr>
        <xdr:cNvPr id="36016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932688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301</xdr:row>
      <xdr:rowOff>0</xdr:rowOff>
    </xdr:from>
    <xdr:to>
      <xdr:col>3</xdr:col>
      <xdr:colOff>19050</xdr:colOff>
      <xdr:row>303</xdr:row>
      <xdr:rowOff>47625</xdr:rowOff>
    </xdr:to>
    <xdr:pic>
      <xdr:nvPicPr>
        <xdr:cNvPr id="36017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954690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311</xdr:row>
      <xdr:rowOff>0</xdr:rowOff>
    </xdr:from>
    <xdr:to>
      <xdr:col>3</xdr:col>
      <xdr:colOff>19050</xdr:colOff>
      <xdr:row>313</xdr:row>
      <xdr:rowOff>47625</xdr:rowOff>
    </xdr:to>
    <xdr:pic>
      <xdr:nvPicPr>
        <xdr:cNvPr id="36018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991362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321</xdr:row>
      <xdr:rowOff>0</xdr:rowOff>
    </xdr:from>
    <xdr:to>
      <xdr:col>3</xdr:col>
      <xdr:colOff>19050</xdr:colOff>
      <xdr:row>323</xdr:row>
      <xdr:rowOff>47625</xdr:rowOff>
    </xdr:to>
    <xdr:pic>
      <xdr:nvPicPr>
        <xdr:cNvPr id="36019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28033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331</xdr:row>
      <xdr:rowOff>0</xdr:rowOff>
    </xdr:from>
    <xdr:to>
      <xdr:col>3</xdr:col>
      <xdr:colOff>19050</xdr:colOff>
      <xdr:row>333</xdr:row>
      <xdr:rowOff>47625</xdr:rowOff>
    </xdr:to>
    <xdr:pic>
      <xdr:nvPicPr>
        <xdr:cNvPr id="36020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50036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341</xdr:row>
      <xdr:rowOff>0</xdr:rowOff>
    </xdr:from>
    <xdr:to>
      <xdr:col>3</xdr:col>
      <xdr:colOff>19050</xdr:colOff>
      <xdr:row>343</xdr:row>
      <xdr:rowOff>47625</xdr:rowOff>
    </xdr:to>
    <xdr:pic>
      <xdr:nvPicPr>
        <xdr:cNvPr id="36021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86707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351</xdr:row>
      <xdr:rowOff>0</xdr:rowOff>
    </xdr:from>
    <xdr:to>
      <xdr:col>3</xdr:col>
      <xdr:colOff>19050</xdr:colOff>
      <xdr:row>353</xdr:row>
      <xdr:rowOff>47625</xdr:rowOff>
    </xdr:to>
    <xdr:pic>
      <xdr:nvPicPr>
        <xdr:cNvPr id="36022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123378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361</xdr:row>
      <xdr:rowOff>0</xdr:rowOff>
    </xdr:from>
    <xdr:to>
      <xdr:col>3</xdr:col>
      <xdr:colOff>19050</xdr:colOff>
      <xdr:row>363</xdr:row>
      <xdr:rowOff>47625</xdr:rowOff>
    </xdr:to>
    <xdr:pic>
      <xdr:nvPicPr>
        <xdr:cNvPr id="36023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145381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371</xdr:row>
      <xdr:rowOff>0</xdr:rowOff>
    </xdr:from>
    <xdr:to>
      <xdr:col>3</xdr:col>
      <xdr:colOff>19050</xdr:colOff>
      <xdr:row>373</xdr:row>
      <xdr:rowOff>47625</xdr:rowOff>
    </xdr:to>
    <xdr:pic>
      <xdr:nvPicPr>
        <xdr:cNvPr id="36024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182052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381</xdr:row>
      <xdr:rowOff>0</xdr:rowOff>
    </xdr:from>
    <xdr:to>
      <xdr:col>3</xdr:col>
      <xdr:colOff>19050</xdr:colOff>
      <xdr:row>383</xdr:row>
      <xdr:rowOff>47625</xdr:rowOff>
    </xdr:to>
    <xdr:pic>
      <xdr:nvPicPr>
        <xdr:cNvPr id="36025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218723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391</xdr:row>
      <xdr:rowOff>0</xdr:rowOff>
    </xdr:from>
    <xdr:to>
      <xdr:col>3</xdr:col>
      <xdr:colOff>19050</xdr:colOff>
      <xdr:row>393</xdr:row>
      <xdr:rowOff>47625</xdr:rowOff>
    </xdr:to>
    <xdr:pic>
      <xdr:nvPicPr>
        <xdr:cNvPr id="36026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240726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401</xdr:row>
      <xdr:rowOff>0</xdr:rowOff>
    </xdr:from>
    <xdr:to>
      <xdr:col>3</xdr:col>
      <xdr:colOff>19050</xdr:colOff>
      <xdr:row>403</xdr:row>
      <xdr:rowOff>47625</xdr:rowOff>
    </xdr:to>
    <xdr:pic>
      <xdr:nvPicPr>
        <xdr:cNvPr id="36027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277397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411</xdr:row>
      <xdr:rowOff>0</xdr:rowOff>
    </xdr:from>
    <xdr:to>
      <xdr:col>3</xdr:col>
      <xdr:colOff>19050</xdr:colOff>
      <xdr:row>413</xdr:row>
      <xdr:rowOff>47625</xdr:rowOff>
    </xdr:to>
    <xdr:pic>
      <xdr:nvPicPr>
        <xdr:cNvPr id="36028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314069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421</xdr:row>
      <xdr:rowOff>0</xdr:rowOff>
    </xdr:from>
    <xdr:to>
      <xdr:col>3</xdr:col>
      <xdr:colOff>19050</xdr:colOff>
      <xdr:row>423</xdr:row>
      <xdr:rowOff>47625</xdr:rowOff>
    </xdr:to>
    <xdr:pic>
      <xdr:nvPicPr>
        <xdr:cNvPr id="36029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336071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431</xdr:row>
      <xdr:rowOff>0</xdr:rowOff>
    </xdr:from>
    <xdr:to>
      <xdr:col>3</xdr:col>
      <xdr:colOff>19050</xdr:colOff>
      <xdr:row>433</xdr:row>
      <xdr:rowOff>47625</xdr:rowOff>
    </xdr:to>
    <xdr:pic>
      <xdr:nvPicPr>
        <xdr:cNvPr id="36030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372743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441</xdr:row>
      <xdr:rowOff>0</xdr:rowOff>
    </xdr:from>
    <xdr:to>
      <xdr:col>3</xdr:col>
      <xdr:colOff>19050</xdr:colOff>
      <xdr:row>443</xdr:row>
      <xdr:rowOff>47625</xdr:rowOff>
    </xdr:to>
    <xdr:pic>
      <xdr:nvPicPr>
        <xdr:cNvPr id="36031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409414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451</xdr:row>
      <xdr:rowOff>0</xdr:rowOff>
    </xdr:from>
    <xdr:to>
      <xdr:col>3</xdr:col>
      <xdr:colOff>19050</xdr:colOff>
      <xdr:row>453</xdr:row>
      <xdr:rowOff>47625</xdr:rowOff>
    </xdr:to>
    <xdr:pic>
      <xdr:nvPicPr>
        <xdr:cNvPr id="36032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431417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461</xdr:row>
      <xdr:rowOff>0</xdr:rowOff>
    </xdr:from>
    <xdr:to>
      <xdr:col>3</xdr:col>
      <xdr:colOff>19050</xdr:colOff>
      <xdr:row>463</xdr:row>
      <xdr:rowOff>47625</xdr:rowOff>
    </xdr:to>
    <xdr:pic>
      <xdr:nvPicPr>
        <xdr:cNvPr id="36033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468088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471</xdr:row>
      <xdr:rowOff>0</xdr:rowOff>
    </xdr:from>
    <xdr:to>
      <xdr:col>3</xdr:col>
      <xdr:colOff>19050</xdr:colOff>
      <xdr:row>473</xdr:row>
      <xdr:rowOff>47625</xdr:rowOff>
    </xdr:to>
    <xdr:pic>
      <xdr:nvPicPr>
        <xdr:cNvPr id="36034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504759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481</xdr:row>
      <xdr:rowOff>0</xdr:rowOff>
    </xdr:from>
    <xdr:to>
      <xdr:col>3</xdr:col>
      <xdr:colOff>19050</xdr:colOff>
      <xdr:row>483</xdr:row>
      <xdr:rowOff>47625</xdr:rowOff>
    </xdr:to>
    <xdr:pic>
      <xdr:nvPicPr>
        <xdr:cNvPr id="36035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526762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491</xdr:row>
      <xdr:rowOff>0</xdr:rowOff>
    </xdr:from>
    <xdr:to>
      <xdr:col>3</xdr:col>
      <xdr:colOff>19050</xdr:colOff>
      <xdr:row>493</xdr:row>
      <xdr:rowOff>47625</xdr:rowOff>
    </xdr:to>
    <xdr:pic>
      <xdr:nvPicPr>
        <xdr:cNvPr id="36036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563433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501</xdr:row>
      <xdr:rowOff>0</xdr:rowOff>
    </xdr:from>
    <xdr:to>
      <xdr:col>3</xdr:col>
      <xdr:colOff>19050</xdr:colOff>
      <xdr:row>503</xdr:row>
      <xdr:rowOff>47625</xdr:rowOff>
    </xdr:to>
    <xdr:pic>
      <xdr:nvPicPr>
        <xdr:cNvPr id="36037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600104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511</xdr:row>
      <xdr:rowOff>0</xdr:rowOff>
    </xdr:from>
    <xdr:to>
      <xdr:col>3</xdr:col>
      <xdr:colOff>19050</xdr:colOff>
      <xdr:row>513</xdr:row>
      <xdr:rowOff>47625</xdr:rowOff>
    </xdr:to>
    <xdr:pic>
      <xdr:nvPicPr>
        <xdr:cNvPr id="36038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622107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521</xdr:row>
      <xdr:rowOff>0</xdr:rowOff>
    </xdr:from>
    <xdr:to>
      <xdr:col>3</xdr:col>
      <xdr:colOff>19050</xdr:colOff>
      <xdr:row>523</xdr:row>
      <xdr:rowOff>47625</xdr:rowOff>
    </xdr:to>
    <xdr:pic>
      <xdr:nvPicPr>
        <xdr:cNvPr id="36039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658778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531</xdr:row>
      <xdr:rowOff>0</xdr:rowOff>
    </xdr:from>
    <xdr:to>
      <xdr:col>3</xdr:col>
      <xdr:colOff>19050</xdr:colOff>
      <xdr:row>533</xdr:row>
      <xdr:rowOff>47625</xdr:rowOff>
    </xdr:to>
    <xdr:pic>
      <xdr:nvPicPr>
        <xdr:cNvPr id="36040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695450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541</xdr:row>
      <xdr:rowOff>0</xdr:rowOff>
    </xdr:from>
    <xdr:to>
      <xdr:col>3</xdr:col>
      <xdr:colOff>19050</xdr:colOff>
      <xdr:row>543</xdr:row>
      <xdr:rowOff>47625</xdr:rowOff>
    </xdr:to>
    <xdr:pic>
      <xdr:nvPicPr>
        <xdr:cNvPr id="36041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17452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551</xdr:row>
      <xdr:rowOff>0</xdr:rowOff>
    </xdr:from>
    <xdr:to>
      <xdr:col>3</xdr:col>
      <xdr:colOff>19050</xdr:colOff>
      <xdr:row>553</xdr:row>
      <xdr:rowOff>47625</xdr:rowOff>
    </xdr:to>
    <xdr:pic>
      <xdr:nvPicPr>
        <xdr:cNvPr id="36042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54124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561</xdr:row>
      <xdr:rowOff>0</xdr:rowOff>
    </xdr:from>
    <xdr:to>
      <xdr:col>3</xdr:col>
      <xdr:colOff>19050</xdr:colOff>
      <xdr:row>563</xdr:row>
      <xdr:rowOff>47625</xdr:rowOff>
    </xdr:to>
    <xdr:pic>
      <xdr:nvPicPr>
        <xdr:cNvPr id="36043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90795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571</xdr:row>
      <xdr:rowOff>0</xdr:rowOff>
    </xdr:from>
    <xdr:to>
      <xdr:col>3</xdr:col>
      <xdr:colOff>19050</xdr:colOff>
      <xdr:row>573</xdr:row>
      <xdr:rowOff>47625</xdr:rowOff>
    </xdr:to>
    <xdr:pic>
      <xdr:nvPicPr>
        <xdr:cNvPr id="36044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812798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581</xdr:row>
      <xdr:rowOff>0</xdr:rowOff>
    </xdr:from>
    <xdr:to>
      <xdr:col>3</xdr:col>
      <xdr:colOff>19050</xdr:colOff>
      <xdr:row>583</xdr:row>
      <xdr:rowOff>47625</xdr:rowOff>
    </xdr:to>
    <xdr:pic>
      <xdr:nvPicPr>
        <xdr:cNvPr id="36045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849469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591</xdr:row>
      <xdr:rowOff>0</xdr:rowOff>
    </xdr:from>
    <xdr:to>
      <xdr:col>3</xdr:col>
      <xdr:colOff>19050</xdr:colOff>
      <xdr:row>593</xdr:row>
      <xdr:rowOff>47625</xdr:rowOff>
    </xdr:to>
    <xdr:pic>
      <xdr:nvPicPr>
        <xdr:cNvPr id="36046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886140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601</xdr:row>
      <xdr:rowOff>0</xdr:rowOff>
    </xdr:from>
    <xdr:to>
      <xdr:col>3</xdr:col>
      <xdr:colOff>19050</xdr:colOff>
      <xdr:row>603</xdr:row>
      <xdr:rowOff>47625</xdr:rowOff>
    </xdr:to>
    <xdr:pic>
      <xdr:nvPicPr>
        <xdr:cNvPr id="36047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08143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611</xdr:row>
      <xdr:rowOff>0</xdr:rowOff>
    </xdr:from>
    <xdr:to>
      <xdr:col>3</xdr:col>
      <xdr:colOff>19050</xdr:colOff>
      <xdr:row>613</xdr:row>
      <xdr:rowOff>47625</xdr:rowOff>
    </xdr:to>
    <xdr:pic>
      <xdr:nvPicPr>
        <xdr:cNvPr id="36048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44814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621</xdr:row>
      <xdr:rowOff>0</xdr:rowOff>
    </xdr:from>
    <xdr:to>
      <xdr:col>3</xdr:col>
      <xdr:colOff>19050</xdr:colOff>
      <xdr:row>623</xdr:row>
      <xdr:rowOff>47625</xdr:rowOff>
    </xdr:to>
    <xdr:pic>
      <xdr:nvPicPr>
        <xdr:cNvPr id="36049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981485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631</xdr:row>
      <xdr:rowOff>0</xdr:rowOff>
    </xdr:from>
    <xdr:to>
      <xdr:col>3</xdr:col>
      <xdr:colOff>19050</xdr:colOff>
      <xdr:row>633</xdr:row>
      <xdr:rowOff>47625</xdr:rowOff>
    </xdr:to>
    <xdr:pic>
      <xdr:nvPicPr>
        <xdr:cNvPr id="36050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03488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641</xdr:row>
      <xdr:rowOff>0</xdr:rowOff>
    </xdr:from>
    <xdr:to>
      <xdr:col>3</xdr:col>
      <xdr:colOff>19050</xdr:colOff>
      <xdr:row>643</xdr:row>
      <xdr:rowOff>47625</xdr:rowOff>
    </xdr:to>
    <xdr:pic>
      <xdr:nvPicPr>
        <xdr:cNvPr id="36051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40159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651</xdr:row>
      <xdr:rowOff>0</xdr:rowOff>
    </xdr:from>
    <xdr:to>
      <xdr:col>3</xdr:col>
      <xdr:colOff>19050</xdr:colOff>
      <xdr:row>653</xdr:row>
      <xdr:rowOff>47625</xdr:rowOff>
    </xdr:to>
    <xdr:pic>
      <xdr:nvPicPr>
        <xdr:cNvPr id="36052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76831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661</xdr:row>
      <xdr:rowOff>0</xdr:rowOff>
    </xdr:from>
    <xdr:to>
      <xdr:col>3</xdr:col>
      <xdr:colOff>19050</xdr:colOff>
      <xdr:row>663</xdr:row>
      <xdr:rowOff>47625</xdr:rowOff>
    </xdr:to>
    <xdr:pic>
      <xdr:nvPicPr>
        <xdr:cNvPr id="36053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988337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671</xdr:row>
      <xdr:rowOff>0</xdr:rowOff>
    </xdr:from>
    <xdr:to>
      <xdr:col>3</xdr:col>
      <xdr:colOff>19050</xdr:colOff>
      <xdr:row>673</xdr:row>
      <xdr:rowOff>47625</xdr:rowOff>
    </xdr:to>
    <xdr:pic>
      <xdr:nvPicPr>
        <xdr:cNvPr id="36054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135505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681</xdr:row>
      <xdr:rowOff>0</xdr:rowOff>
    </xdr:from>
    <xdr:to>
      <xdr:col>3</xdr:col>
      <xdr:colOff>19050</xdr:colOff>
      <xdr:row>683</xdr:row>
      <xdr:rowOff>47625</xdr:rowOff>
    </xdr:to>
    <xdr:pic>
      <xdr:nvPicPr>
        <xdr:cNvPr id="36055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172176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691</xdr:row>
      <xdr:rowOff>0</xdr:rowOff>
    </xdr:from>
    <xdr:to>
      <xdr:col>3</xdr:col>
      <xdr:colOff>19050</xdr:colOff>
      <xdr:row>693</xdr:row>
      <xdr:rowOff>47625</xdr:rowOff>
    </xdr:to>
    <xdr:pic>
      <xdr:nvPicPr>
        <xdr:cNvPr id="36056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1941790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701</xdr:row>
      <xdr:rowOff>0</xdr:rowOff>
    </xdr:from>
    <xdr:to>
      <xdr:col>3</xdr:col>
      <xdr:colOff>19050</xdr:colOff>
      <xdr:row>703</xdr:row>
      <xdr:rowOff>47625</xdr:rowOff>
    </xdr:to>
    <xdr:pic>
      <xdr:nvPicPr>
        <xdr:cNvPr id="36057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23085025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711</xdr:row>
      <xdr:rowOff>0</xdr:rowOff>
    </xdr:from>
    <xdr:to>
      <xdr:col>3</xdr:col>
      <xdr:colOff>19050</xdr:colOff>
      <xdr:row>713</xdr:row>
      <xdr:rowOff>47625</xdr:rowOff>
    </xdr:to>
    <xdr:pic>
      <xdr:nvPicPr>
        <xdr:cNvPr id="36058" name="Grafik 172" descr="2000px-Bundesministerium_für_Finanzen_logo.sv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26752150"/>
          <a:ext cx="1343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R213"/>
  <sheetViews>
    <sheetView showGridLines="0" tabSelected="1" zoomScale="77" zoomScaleNormal="77" workbookViewId="0"/>
  </sheetViews>
  <sheetFormatPr baseColWidth="10" defaultRowHeight="12.75"/>
  <cols>
    <col min="1" max="1" width="8.7109375" style="1" customWidth="1"/>
    <col min="2" max="2" width="26.28515625" style="2" customWidth="1"/>
    <col min="3" max="3" width="6.140625" style="2" bestFit="1" customWidth="1"/>
    <col min="4" max="4" width="1" style="2" customWidth="1"/>
    <col min="5" max="5" width="26.28515625" style="2" customWidth="1"/>
    <col min="6" max="6" width="6.140625" style="2" bestFit="1" customWidth="1"/>
    <col min="7" max="7" width="1" style="2" customWidth="1"/>
    <col min="8" max="8" width="26.28515625" style="2" customWidth="1"/>
    <col min="9" max="9" width="6.140625" style="2" bestFit="1" customWidth="1"/>
    <col min="10" max="10" width="1" style="2" customWidth="1"/>
    <col min="11" max="11" width="26.28515625" style="2" customWidth="1"/>
    <col min="12" max="12" width="6.140625" style="1" bestFit="1" customWidth="1"/>
    <col min="13" max="13" width="1" style="2" customWidth="1"/>
    <col min="14" max="14" width="26.28515625" style="2" customWidth="1"/>
    <col min="15" max="15" width="6.140625" style="2" bestFit="1" customWidth="1"/>
    <col min="16" max="16" width="1" style="2" customWidth="1"/>
    <col min="17" max="17" width="26.28515625" style="2" customWidth="1"/>
    <col min="18" max="18" width="6.140625" style="2" bestFit="1" customWidth="1"/>
    <col min="19" max="16384" width="11.42578125" style="1"/>
  </cols>
  <sheetData>
    <row r="1" spans="1:18" ht="26.25" customHeight="1">
      <c r="A1" s="11"/>
    </row>
    <row r="2" spans="1:18" ht="36" customHeight="1">
      <c r="A2" s="11"/>
      <c r="K2"/>
    </row>
    <row r="3" spans="1:18" ht="30">
      <c r="A3" s="290" t="s">
        <v>760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M3" s="1"/>
      <c r="N3" s="1"/>
      <c r="O3" s="1"/>
      <c r="P3" s="1"/>
      <c r="Q3" s="1"/>
      <c r="R3" s="1"/>
    </row>
    <row r="4" spans="1:18" ht="18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129"/>
      <c r="N4" s="129"/>
      <c r="O4" s="129"/>
      <c r="P4" s="129"/>
      <c r="Q4" s="129"/>
      <c r="R4" s="129"/>
    </row>
    <row r="5" spans="1:18" ht="45">
      <c r="A5" s="279" t="s">
        <v>700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</row>
    <row r="6" spans="1:18" ht="16.5" customHeight="1">
      <c r="A6" s="281"/>
      <c r="B6" s="131"/>
      <c r="C6" s="132"/>
      <c r="D6" s="132"/>
      <c r="E6" s="131"/>
      <c r="F6" s="132"/>
      <c r="G6" s="131"/>
      <c r="H6" s="131"/>
      <c r="I6" s="132"/>
      <c r="J6" s="131"/>
      <c r="K6" s="131"/>
      <c r="L6" s="132"/>
      <c r="M6" s="132"/>
      <c r="N6" s="131"/>
      <c r="O6" s="132"/>
      <c r="P6" s="131"/>
      <c r="Q6" s="131"/>
      <c r="R6" s="132"/>
    </row>
    <row r="7" spans="1:18" ht="15" customHeight="1">
      <c r="A7" s="281"/>
      <c r="B7" s="133"/>
      <c r="C7" s="134"/>
      <c r="D7" s="135"/>
      <c r="E7" s="133"/>
      <c r="F7" s="134"/>
      <c r="G7" s="133"/>
      <c r="H7" s="133"/>
      <c r="I7" s="134"/>
      <c r="J7" s="133"/>
      <c r="K7" s="133"/>
      <c r="L7" s="134"/>
      <c r="M7" s="135"/>
      <c r="N7" s="133"/>
      <c r="O7" s="134"/>
      <c r="P7" s="133"/>
      <c r="Q7" s="133"/>
      <c r="R7" s="134"/>
    </row>
    <row r="8" spans="1:18" ht="15" customHeight="1" thickBot="1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36"/>
      <c r="M8" s="4"/>
      <c r="N8" s="4"/>
      <c r="O8" s="4"/>
      <c r="P8" s="4"/>
      <c r="Q8" s="4"/>
      <c r="R8" s="4"/>
    </row>
    <row r="9" spans="1:18" ht="16.5" customHeight="1" thickBot="1">
      <c r="A9" s="284" t="s">
        <v>699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122"/>
      <c r="N9" s="122"/>
      <c r="O9" s="128"/>
      <c r="P9" s="122"/>
      <c r="Q9" s="122"/>
      <c r="R9" s="123"/>
    </row>
    <row r="10" spans="1:18" ht="16.5" customHeight="1" thickBot="1">
      <c r="A10" s="118" t="s">
        <v>0</v>
      </c>
      <c r="B10" s="293" t="s">
        <v>697</v>
      </c>
      <c r="C10" s="294"/>
      <c r="D10" s="119"/>
      <c r="E10" s="295" t="s">
        <v>698</v>
      </c>
      <c r="F10" s="294"/>
      <c r="G10" s="121"/>
      <c r="H10" s="295" t="s">
        <v>1</v>
      </c>
      <c r="I10" s="294"/>
      <c r="J10" s="120"/>
      <c r="K10" s="295" t="s">
        <v>2</v>
      </c>
      <c r="L10" s="294"/>
      <c r="M10" s="119"/>
      <c r="N10" s="276" t="s">
        <v>3</v>
      </c>
      <c r="O10" s="277"/>
      <c r="P10" s="121"/>
      <c r="Q10" s="276" t="s">
        <v>4</v>
      </c>
      <c r="R10" s="278"/>
    </row>
    <row r="11" spans="1:18" ht="16.5" customHeight="1">
      <c r="A11" s="282">
        <v>0.375</v>
      </c>
      <c r="B11" s="12" t="str">
        <f>IF(C11="","",VLOOKUP(C11,Nummern!$A$2:$H$540,2,FALSE))</f>
        <v>WEINBERGER Manuela</v>
      </c>
      <c r="C11" s="14">
        <v>100</v>
      </c>
      <c r="D11" s="14"/>
      <c r="E11" s="12" t="str">
        <f>IF(F11="","",VLOOKUP(F11,Nummern!$A$2:$H$540,2,FALSE))</f>
        <v>EVERS Cordula</v>
      </c>
      <c r="F11" s="14">
        <v>101</v>
      </c>
      <c r="G11" s="12"/>
      <c r="H11" s="12" t="str">
        <f>IF(I11="","",VLOOKUP(I11,Nummern!$A$2:$H$540,2,FALSE))</f>
        <v/>
      </c>
      <c r="I11" s="14"/>
      <c r="J11" s="16"/>
      <c r="K11" s="12" t="str">
        <f>IF(L11="","",VLOOKUP(L11,Nummern!$A$2:$H$540,2,FALSE))</f>
        <v>LECHNER Karl</v>
      </c>
      <c r="L11" s="14">
        <v>124</v>
      </c>
      <c r="M11" s="124"/>
      <c r="N11" s="12" t="str">
        <f>IF(O11="","",VLOOKUP(O11,Nummern!$A$2:$H$540,2,FALSE))</f>
        <v>LEHNER Christian</v>
      </c>
      <c r="O11" s="14">
        <v>136</v>
      </c>
      <c r="P11" s="12"/>
      <c r="Q11" s="12" t="str">
        <f>IF(R11="","",VLOOKUP(R11,Nummern!$A$2:$H$540,2,FALSE))</f>
        <v xml:space="preserve">Dr. FEINDERT Horst </v>
      </c>
      <c r="R11" s="43">
        <v>131</v>
      </c>
    </row>
    <row r="12" spans="1:18" ht="15" customHeight="1" thickBot="1">
      <c r="A12" s="283"/>
      <c r="B12" s="10" t="str">
        <f>IF(C11="","",VLOOKUP(C11,Nummern!$A$2:$H$540,3,FALSE))</f>
        <v>Oberösterreich Damen</v>
      </c>
      <c r="C12" s="211" t="str">
        <f>IF(C11="","",VLOOKUP(C11,Nummern!$A$2:$H$540,5,FALSE))</f>
        <v>W</v>
      </c>
      <c r="D12" s="15"/>
      <c r="E12" s="8" t="str">
        <f>IF(F11="","",VLOOKUP(F11,Nummern!$A$2:$H$540,3,FALSE))</f>
        <v>Oberösterreich Damen</v>
      </c>
      <c r="F12" s="211" t="str">
        <f>IF(F11="","",VLOOKUP(F11,Nummern!$A$2:$H$540,5,FALSE))</f>
        <v>W</v>
      </c>
      <c r="G12" s="8"/>
      <c r="H12" s="8" t="str">
        <f>IF(I11="","",VLOOKUP(I11,Nummern!$A$2:$H$540,3,FALSE))</f>
        <v/>
      </c>
      <c r="I12" s="211" t="str">
        <f>IF(I11="","",VLOOKUP(I11,Nummern!$A$2:$H$540,5,FALSE))</f>
        <v/>
      </c>
      <c r="J12" s="9"/>
      <c r="K12" s="8" t="str">
        <f>IF(L11="","",VLOOKUP(L11,Nummern!$A$2:$H$540,3,FALSE))</f>
        <v>Oberösterreich Herren 1</v>
      </c>
      <c r="L12" s="211" t="str">
        <f>IF(L11="","",VLOOKUP(L11,Nummern!$A$2:$H$540,5,FALSE))</f>
        <v>M</v>
      </c>
      <c r="M12" s="126"/>
      <c r="N12" s="10" t="str">
        <f>IF(O11="","",VLOOKUP(O11,Nummern!$A$2:$H$540,3,FALSE))</f>
        <v>Öberösterreich Herren 3</v>
      </c>
      <c r="O12" s="211" t="str">
        <f>IF(O11="","",VLOOKUP(O11,Nummern!$A$2:$H$540,5,FALSE))</f>
        <v>M</v>
      </c>
      <c r="P12" s="8"/>
      <c r="Q12" s="10" t="str">
        <f>IF(R11="","",VLOOKUP(R11,Nummern!$A$2:$H$540,3,FALSE))</f>
        <v>Oberösterreich Herren 2</v>
      </c>
      <c r="R12" s="212" t="str">
        <f>IF(R11="","",VLOOKUP(R11,Nummern!$A$2:$H$540,5,FALSE))</f>
        <v>M</v>
      </c>
    </row>
    <row r="13" spans="1:18" ht="15" customHeight="1">
      <c r="A13" s="282">
        <v>0.41666666666666702</v>
      </c>
      <c r="B13" s="12" t="str">
        <f>IF(C13="","",VLOOKUP(C13,Nummern!$A$2:$H$540,2,FALSE))</f>
        <v>GACH Johann</v>
      </c>
      <c r="C13" s="14">
        <v>125</v>
      </c>
      <c r="D13" s="14"/>
      <c r="E13" s="12" t="str">
        <f>IF(F13="","",VLOOKUP(F13,Nummern!$A$2:$H$540,2,FALSE))</f>
        <v>GRABENBERGER Herbert</v>
      </c>
      <c r="F13" s="14">
        <v>137</v>
      </c>
      <c r="G13" s="12"/>
      <c r="H13" s="12" t="str">
        <f>IF(I13="","",VLOOKUP(I13,Nummern!$A$2:$H$540,2,FALSE))</f>
        <v>GSTÖTTNER Ulrike</v>
      </c>
      <c r="I13" s="14">
        <v>102</v>
      </c>
      <c r="J13" s="16"/>
      <c r="K13" s="12" t="str">
        <f>IF(L13="","",VLOOKUP(L13,Nummern!$A$2:$H$540,2,FALSE))</f>
        <v>ORTHABER Hermine</v>
      </c>
      <c r="L13" s="14">
        <v>106</v>
      </c>
      <c r="M13" s="124"/>
      <c r="N13" s="12" t="str">
        <f>IF(O13="","",VLOOKUP(O13,Nummern!$A$2:$H$540,2,FALSE))</f>
        <v>HASLAUER Franz</v>
      </c>
      <c r="O13" s="14">
        <v>166</v>
      </c>
      <c r="P13" s="12"/>
      <c r="Q13" s="12" t="str">
        <f>IF(R13="","",VLOOKUP(R13,Nummern!$A$2:$H$540,2,FALSE))</f>
        <v>ALDRIAN Wolfgang</v>
      </c>
      <c r="R13" s="43">
        <v>160</v>
      </c>
    </row>
    <row r="14" spans="1:18" ht="15" customHeight="1" thickBot="1">
      <c r="A14" s="283"/>
      <c r="B14" s="10" t="str">
        <f>IF(C13="","",VLOOKUP(C13,Nummern!$A$2:$H$540,3,FALSE))</f>
        <v>Oberösterreich Herren 1</v>
      </c>
      <c r="C14" s="211" t="str">
        <f>IF(C13="","",VLOOKUP(C13,Nummern!$A$2:$H$540,5,FALSE))</f>
        <v>M</v>
      </c>
      <c r="D14" s="15"/>
      <c r="E14" s="8" t="str">
        <f>IF(F13="","",VLOOKUP(F13,Nummern!$A$2:$H$540,3,FALSE))</f>
        <v>Öberösterreich Herren 3</v>
      </c>
      <c r="F14" s="211" t="str">
        <f>IF(F13="","",VLOOKUP(F13,Nummern!$A$2:$H$540,5,FALSE))</f>
        <v>M</v>
      </c>
      <c r="G14" s="8"/>
      <c r="H14" s="8" t="str">
        <f>IF(I13="","",VLOOKUP(I13,Nummern!$A$2:$H$540,3,FALSE))</f>
        <v>Oberösterreich Damen</v>
      </c>
      <c r="I14" s="211" t="str">
        <f>IF(I13="","",VLOOKUP(I13,Nummern!$A$2:$H$540,5,FALSE))</f>
        <v>W</v>
      </c>
      <c r="J14" s="9"/>
      <c r="K14" s="8" t="str">
        <f>IF(L13="","",VLOOKUP(L13,Nummern!$A$2:$H$540,3,FALSE))</f>
        <v>Steiermark Damen</v>
      </c>
      <c r="L14" s="211" t="str">
        <f>IF(L13="","",VLOOKUP(L13,Nummern!$A$2:$H$540,5,FALSE))</f>
        <v>W</v>
      </c>
      <c r="M14" s="126"/>
      <c r="N14" s="10" t="str">
        <f>IF(O13="","",VLOOKUP(O13,Nummern!$A$2:$H$540,3,FALSE))</f>
        <v xml:space="preserve">Salzburg Herren </v>
      </c>
      <c r="O14" s="211" t="str">
        <f>IF(O13="","",VLOOKUP(O13,Nummern!$A$2:$H$540,5,FALSE))</f>
        <v>M</v>
      </c>
      <c r="P14" s="8"/>
      <c r="Q14" s="10" t="str">
        <f>IF(R13="","",VLOOKUP(R13,Nummern!$A$2:$H$540,3,FALSE))</f>
        <v xml:space="preserve">Steiermark Herren </v>
      </c>
      <c r="R14" s="212" t="str">
        <f>IF(R13="","",VLOOKUP(R13,Nummern!$A$2:$H$540,5,FALSE))</f>
        <v>M</v>
      </c>
    </row>
    <row r="15" spans="1:18" ht="15" customHeight="1">
      <c r="A15" s="282">
        <v>0.45833333333333298</v>
      </c>
      <c r="B15" s="259" t="str">
        <f>IF(C15="","",VLOOKUP(C15,Nummern!$A$2:$H$540,2,FALSE))</f>
        <v>WEISSENBACHER Herbert</v>
      </c>
      <c r="C15" s="14">
        <v>167</v>
      </c>
      <c r="D15" s="14"/>
      <c r="E15" s="12" t="str">
        <f>IF(F15="","",VLOOKUP(F15,Nummern!$A$2:$H$540,2,FALSE))</f>
        <v>USSAR Reinhard</v>
      </c>
      <c r="F15" s="14">
        <v>161</v>
      </c>
      <c r="G15" s="12"/>
      <c r="H15" s="12" t="str">
        <f>IF(I15="","",VLOOKUP(I15,Nummern!$A$2:$H$540,2,FALSE))</f>
        <v>DONNERBAUER Günter</v>
      </c>
      <c r="I15" s="14">
        <v>130</v>
      </c>
      <c r="J15" s="16"/>
      <c r="K15" s="12" t="str">
        <f>IF(L15="","",VLOOKUP(L15,Nummern!$A$2:$H$540,2,FALSE))</f>
        <v>AITZETMÜLLER Klaus</v>
      </c>
      <c r="L15" s="14">
        <v>132</v>
      </c>
      <c r="M15" s="124"/>
      <c r="N15" s="12" t="str">
        <f>IF(O15="","",VLOOKUP(O15,Nummern!$A$2:$H$540,2,FALSE))</f>
        <v>HARRER Peter</v>
      </c>
      <c r="O15" s="14">
        <v>126</v>
      </c>
      <c r="P15" s="12"/>
      <c r="Q15" s="12" t="str">
        <f>IF(R15="","",VLOOKUP(R15,Nummern!$A$2:$H$540,2,FALSE))</f>
        <v/>
      </c>
      <c r="R15" s="43"/>
    </row>
    <row r="16" spans="1:18" ht="15" customHeight="1" thickBot="1">
      <c r="A16" s="283"/>
      <c r="B16" s="10" t="str">
        <f>IF(C15="","",VLOOKUP(C15,Nummern!$A$2:$H$540,3,FALSE))</f>
        <v xml:space="preserve">Salzburg Herren </v>
      </c>
      <c r="C16" s="211" t="str">
        <f>IF(C15="","",VLOOKUP(C15,Nummern!$A$2:$H$540,5,FALSE))</f>
        <v>M</v>
      </c>
      <c r="D16" s="15"/>
      <c r="E16" s="8" t="str">
        <f>IF(F15="","",VLOOKUP(F15,Nummern!$A$2:$H$540,3,FALSE))</f>
        <v xml:space="preserve">Steiermark Herren </v>
      </c>
      <c r="F16" s="211" t="str">
        <f>IF(F15="","",VLOOKUP(F15,Nummern!$A$2:$H$540,5,FALSE))</f>
        <v>M</v>
      </c>
      <c r="G16" s="8"/>
      <c r="H16" s="8" t="str">
        <f>IF(I15="","",VLOOKUP(I15,Nummern!$A$2:$H$540,3,FALSE))</f>
        <v>Oberösterreich Herren 2</v>
      </c>
      <c r="I16" s="211" t="str">
        <f>IF(I15="","",VLOOKUP(I15,Nummern!$A$2:$H$540,5,FALSE))</f>
        <v>M</v>
      </c>
      <c r="J16" s="9"/>
      <c r="K16" s="8" t="str">
        <f>IF(L15="","",VLOOKUP(L15,Nummern!$A$2:$H$540,3,FALSE))</f>
        <v>Oberösterreich Herren 2</v>
      </c>
      <c r="L16" s="211" t="str">
        <f>IF(L15="","",VLOOKUP(L15,Nummern!$A$2:$H$540,5,FALSE))</f>
        <v>M</v>
      </c>
      <c r="M16" s="126"/>
      <c r="N16" s="10" t="str">
        <f>IF(O15="","",VLOOKUP(O15,Nummern!$A$2:$H$540,3,FALSE))</f>
        <v>Oberösterreich Herren 1</v>
      </c>
      <c r="O16" s="211" t="str">
        <f>IF(O15="","",VLOOKUP(O15,Nummern!$A$2:$H$540,5,FALSE))</f>
        <v>M</v>
      </c>
      <c r="P16" s="8"/>
      <c r="Q16" s="10" t="str">
        <f>IF(R15="","",VLOOKUP(R15,Nummern!$A$2:$H$540,3,FALSE))</f>
        <v/>
      </c>
      <c r="R16" s="212" t="str">
        <f>IF(R15="","",VLOOKUP(R15,Nummern!$A$2:$H$540,5,FALSE))</f>
        <v/>
      </c>
    </row>
    <row r="17" spans="1:18" ht="15" customHeight="1">
      <c r="A17" s="282">
        <v>0.5</v>
      </c>
      <c r="B17" s="12" t="str">
        <f>IF(C17="","",VLOOKUP(C17,Nummern!$A$2:$H$540,2,FALSE))</f>
        <v>SCHLÖGL Maria</v>
      </c>
      <c r="C17" s="14">
        <v>112</v>
      </c>
      <c r="D17" s="14"/>
      <c r="E17" s="12" t="str">
        <f>IF(F17="","",VLOOKUP(F17,Nummern!$A$2:$H$540,2,FALSE))</f>
        <v>LIPP Claudia</v>
      </c>
      <c r="F17" s="14">
        <v>107</v>
      </c>
      <c r="G17" s="12"/>
      <c r="H17" s="12" t="str">
        <f>IF(I17="","",VLOOKUP(I17,Nummern!$A$2:$H$540,2,FALSE))</f>
        <v>PIPLITZ Johannes</v>
      </c>
      <c r="I17" s="14">
        <v>172</v>
      </c>
      <c r="J17" s="16"/>
      <c r="K17" s="12" t="str">
        <f>IF(L17="","",VLOOKUP(L17,Nummern!$A$2:$H$540,2,FALSE))</f>
        <v>WUPPINGER Johann</v>
      </c>
      <c r="L17" s="14">
        <v>168</v>
      </c>
      <c r="M17" s="124"/>
      <c r="N17" s="12" t="str">
        <f>IF(O17="","",VLOOKUP(O17,Nummern!$A$2:$H$540,2,FALSE))</f>
        <v>FUX Helmut</v>
      </c>
      <c r="O17" s="14">
        <v>143</v>
      </c>
      <c r="P17" s="12"/>
      <c r="Q17" s="12" t="str">
        <f>IF(R17="","",VLOOKUP(R17,Nummern!$A$2:$H$540,2,FALSE))</f>
        <v/>
      </c>
      <c r="R17" s="43"/>
    </row>
    <row r="18" spans="1:18" ht="15" customHeight="1" thickBot="1">
      <c r="A18" s="283"/>
      <c r="B18" s="10" t="str">
        <f>IF(C17="","",VLOOKUP(C17,Nummern!$A$2:$H$540,3,FALSE))</f>
        <v>Wien Damen</v>
      </c>
      <c r="C18" s="211" t="str">
        <f>IF(C17="","",VLOOKUP(C17,Nummern!$A$2:$H$540,5,FALSE))</f>
        <v>W</v>
      </c>
      <c r="D18" s="15"/>
      <c r="E18" s="8" t="str">
        <f>IF(F17="","",VLOOKUP(F17,Nummern!$A$2:$H$540,3,FALSE))</f>
        <v>Steiermark Damen</v>
      </c>
      <c r="F18" s="211" t="str">
        <f>IF(F17="","",VLOOKUP(F17,Nummern!$A$2:$H$540,5,FALSE))</f>
        <v>W</v>
      </c>
      <c r="G18" s="8"/>
      <c r="H18" s="8" t="str">
        <f>IF(I17="","",VLOOKUP(I17,Nummern!$A$2:$H$540,3,FALSE))</f>
        <v xml:space="preserve">Tirol Herren </v>
      </c>
      <c r="I18" s="211" t="str">
        <f>IF(I17="","",VLOOKUP(I17,Nummern!$A$2:$H$540,5,FALSE))</f>
        <v>M</v>
      </c>
      <c r="J18" s="9"/>
      <c r="K18" s="8" t="str">
        <f>IF(L17="","",VLOOKUP(L17,Nummern!$A$2:$H$540,3,FALSE))</f>
        <v xml:space="preserve">Salzburg Herren </v>
      </c>
      <c r="L18" s="211" t="str">
        <f>IF(L17="","",VLOOKUP(L17,Nummern!$A$2:$H$540,5,FALSE))</f>
        <v>M</v>
      </c>
      <c r="M18" s="126"/>
      <c r="N18" s="10" t="str">
        <f>IF(O17="","",VLOOKUP(O17,Nummern!$A$2:$H$540,3,FALSE))</f>
        <v>Wien Herren</v>
      </c>
      <c r="O18" s="211" t="str">
        <f>IF(O17="","",VLOOKUP(O17,Nummern!$A$2:$H$540,5,FALSE))</f>
        <v>M</v>
      </c>
      <c r="P18" s="8"/>
      <c r="Q18" s="10" t="str">
        <f>IF(R17="","",VLOOKUP(R17,Nummern!$A$2:$H$540,3,FALSE))</f>
        <v/>
      </c>
      <c r="R18" s="212" t="str">
        <f>IF(R17="","",VLOOKUP(R17,Nummern!$A$2:$H$540,5,FALSE))</f>
        <v/>
      </c>
    </row>
    <row r="19" spans="1:18" ht="15" customHeight="1">
      <c r="A19" s="282">
        <v>0.54166666666666696</v>
      </c>
      <c r="B19" s="12" t="str">
        <f>IF(C19="","",VLOOKUP(C19,Nummern!$A$2:$H$540,2,FALSE))</f>
        <v>SIEDLER Manfred</v>
      </c>
      <c r="C19" s="14">
        <v>148</v>
      </c>
      <c r="D19" s="14"/>
      <c r="E19" s="12" t="str">
        <f>IF(F19="","",VLOOKUP(F19,Nummern!$A$2:$H$540,2,FALSE))</f>
        <v>WEISKOPF Werner</v>
      </c>
      <c r="F19" s="14">
        <v>173</v>
      </c>
      <c r="G19" s="12"/>
      <c r="H19" s="12" t="str">
        <f>IF(I19="","",VLOOKUP(I19,Nummern!$A$2:$H$540,2,FALSE))</f>
        <v>PASCHINGER Josef</v>
      </c>
      <c r="I19" s="14">
        <v>138</v>
      </c>
      <c r="J19" s="16"/>
      <c r="K19" s="12" t="str">
        <f>IF(L19="","",VLOOKUP(L19,Nummern!$A$2:$H$540,2,FALSE))</f>
        <v>BAUER Alexander</v>
      </c>
      <c r="L19" s="14">
        <v>149</v>
      </c>
      <c r="M19" s="124"/>
      <c r="N19" s="12" t="str">
        <f>IF(O19="","",VLOOKUP(O19,Nummern!$A$2:$H$540,2,FALSE))</f>
        <v>ZOFFMANN Johann</v>
      </c>
      <c r="O19" s="14">
        <v>154</v>
      </c>
      <c r="P19" s="12"/>
      <c r="Q19" s="12" t="str">
        <f>IF(R19="","",VLOOKUP(R19,Nummern!$A$2:$H$540,2,FALSE))</f>
        <v>WAGENHOFER Rudolf</v>
      </c>
      <c r="R19" s="43">
        <v>144</v>
      </c>
    </row>
    <row r="20" spans="1:18" ht="15" customHeight="1" thickBot="1">
      <c r="A20" s="283"/>
      <c r="B20" s="10" t="str">
        <f>IF(C19="","",VLOOKUP(C19,Nummern!$A$2:$H$540,3,FALSE))</f>
        <v>Niederösterreich Herren</v>
      </c>
      <c r="C20" s="211" t="str">
        <f>IF(C19="","",VLOOKUP(C19,Nummern!$A$2:$H$540,5,FALSE))</f>
        <v>M</v>
      </c>
      <c r="D20" s="17"/>
      <c r="E20" s="10" t="str">
        <f>IF(F19="","",VLOOKUP(F19,Nummern!$A$2:$H$540,3,FALSE))</f>
        <v xml:space="preserve">Tirol Herren </v>
      </c>
      <c r="F20" s="211" t="str">
        <f>IF(F19="","",VLOOKUP(F19,Nummern!$A$2:$H$540,5,FALSE))</f>
        <v>M</v>
      </c>
      <c r="G20" s="10"/>
      <c r="H20" s="10" t="str">
        <f>IF(I19="","",VLOOKUP(I19,Nummern!$A$2:$H$540,3,FALSE))</f>
        <v>Öberösterreich Herren 3</v>
      </c>
      <c r="I20" s="211" t="str">
        <f>IF(I19="","",VLOOKUP(I19,Nummern!$A$2:$H$540,5,FALSE))</f>
        <v>M</v>
      </c>
      <c r="J20" s="13"/>
      <c r="K20" s="10" t="str">
        <f>IF(L19="","",VLOOKUP(L19,Nummern!$A$2:$H$540,3,FALSE))</f>
        <v>Niederösterreich Herren</v>
      </c>
      <c r="L20" s="211" t="str">
        <f>IF(L19="","",VLOOKUP(L19,Nummern!$A$2:$H$540,5,FALSE))</f>
        <v>M</v>
      </c>
      <c r="M20" s="125"/>
      <c r="N20" s="10" t="str">
        <f>IF(O19="","",VLOOKUP(O19,Nummern!$A$2:$H$540,3,FALSE))</f>
        <v xml:space="preserve">Burgenland Herren </v>
      </c>
      <c r="O20" s="211" t="str">
        <f>IF(O19="","",VLOOKUP(O19,Nummern!$A$2:$H$540,5,FALSE))</f>
        <v>M</v>
      </c>
      <c r="P20" s="10"/>
      <c r="Q20" s="10" t="str">
        <f>IF(R19="","",VLOOKUP(R19,Nummern!$A$2:$H$540,3,FALSE))</f>
        <v>Wien Herren</v>
      </c>
      <c r="R20" s="212" t="str">
        <f>IF(R19="","",VLOOKUP(R19,Nummern!$A$2:$H$540,5,FALSE))</f>
        <v>M</v>
      </c>
    </row>
    <row r="21" spans="1:18" ht="15" customHeight="1">
      <c r="A21" s="282">
        <v>0.58333333333333304</v>
      </c>
      <c r="B21" s="12" t="str">
        <f>IF(C21="","",VLOOKUP(C21,Nummern!$A$2:$H$540,2,FALSE))</f>
        <v>REICHL Manfred</v>
      </c>
      <c r="C21" s="14">
        <v>162</v>
      </c>
      <c r="D21" s="14"/>
      <c r="E21" s="12" t="str">
        <f>IF(F21="","",VLOOKUP(F21,Nummern!$A$2:$H$540,2,FALSE))</f>
        <v>SEIDL Johann</v>
      </c>
      <c r="F21" s="14">
        <v>155</v>
      </c>
      <c r="G21" s="12"/>
      <c r="H21" s="12" t="str">
        <f>IF(I21="","",VLOOKUP(I21,Nummern!$A$2:$H$540,2,FALSE))</f>
        <v>DEUTSCH Brigitte</v>
      </c>
      <c r="I21" s="14">
        <v>108</v>
      </c>
      <c r="J21" s="16"/>
      <c r="K21" s="12" t="str">
        <f>IF(L21="","",VLOOKUP(L21,Nummern!$A$2:$H$540,2,FALSE))</f>
        <v>EDELMAYR Sabine</v>
      </c>
      <c r="L21" s="14">
        <v>103</v>
      </c>
      <c r="M21" s="124"/>
      <c r="N21" s="12" t="str">
        <f>IF(O21="","",VLOOKUP(O21,Nummern!$A$2:$H$540,2,FALSE))</f>
        <v>SIMULAK Silvia</v>
      </c>
      <c r="O21" s="14">
        <v>115</v>
      </c>
      <c r="P21" s="12"/>
      <c r="Q21" s="12" t="str">
        <f>IF(R21="","",VLOOKUP(R21,Nummern!$A$2:$H$540,2,FALSE))</f>
        <v>BAUER Theresia</v>
      </c>
      <c r="R21" s="43">
        <v>113</v>
      </c>
    </row>
    <row r="22" spans="1:18" ht="15" customHeight="1" thickBot="1">
      <c r="A22" s="283"/>
      <c r="B22" s="10" t="str">
        <f>IF(C21="","",VLOOKUP(C21,Nummern!$A$2:$H$540,3,FALSE))</f>
        <v xml:space="preserve">Steiermark Herren </v>
      </c>
      <c r="C22" s="211" t="str">
        <f>IF(C21="","",VLOOKUP(C21,Nummern!$A$2:$H$540,5,FALSE))</f>
        <v>M</v>
      </c>
      <c r="D22" s="17"/>
      <c r="E22" s="10" t="str">
        <f>IF(F21="","",VLOOKUP(F21,Nummern!$A$2:$H$540,3,FALSE))</f>
        <v xml:space="preserve">Burgenland Herren </v>
      </c>
      <c r="F22" s="211" t="str">
        <f>IF(F21="","",VLOOKUP(F21,Nummern!$A$2:$H$540,5,FALSE))</f>
        <v>M</v>
      </c>
      <c r="G22" s="10"/>
      <c r="H22" s="10" t="str">
        <f>IF(I21="","",VLOOKUP(I21,Nummern!$A$2:$H$540,3,FALSE))</f>
        <v>Steiermark Damen</v>
      </c>
      <c r="I22" s="211" t="str">
        <f>IF(I21="","",VLOOKUP(I21,Nummern!$A$2:$H$540,5,FALSE))</f>
        <v>W</v>
      </c>
      <c r="J22" s="13"/>
      <c r="K22" s="10" t="str">
        <f>IF(L21="","",VLOOKUP(L21,Nummern!$A$2:$H$540,3,FALSE))</f>
        <v>Oberösterreich Damen</v>
      </c>
      <c r="L22" s="211" t="str">
        <f>IF(L21="","",VLOOKUP(L21,Nummern!$A$2:$H$540,5,FALSE))</f>
        <v>W</v>
      </c>
      <c r="M22" s="125"/>
      <c r="N22" s="10" t="str">
        <f>IF(O21="","",VLOOKUP(O21,Nummern!$A$2:$H$540,3,FALSE))</f>
        <v>Wien Damen</v>
      </c>
      <c r="O22" s="211" t="str">
        <f>IF(O21="","",VLOOKUP(O21,Nummern!$A$2:$H$540,5,FALSE))</f>
        <v>W</v>
      </c>
      <c r="P22" s="10"/>
      <c r="Q22" s="10" t="str">
        <f>IF(R21="","",VLOOKUP(R21,Nummern!$A$2:$H$540,3,FALSE))</f>
        <v>Wien Damen</v>
      </c>
      <c r="R22" s="212" t="str">
        <f>IF(R21="","",VLOOKUP(R21,Nummern!$A$2:$H$540,5,FALSE))</f>
        <v>W</v>
      </c>
    </row>
    <row r="23" spans="1:18" ht="15" customHeight="1">
      <c r="A23" s="282">
        <v>0.625</v>
      </c>
      <c r="B23" s="44" t="str">
        <f>IF(C23="","",VLOOKUP(C23,Nummern!$A$2:$H$540,2,FALSE))</f>
        <v>BITZINGER Alois</v>
      </c>
      <c r="C23" s="14">
        <v>145</v>
      </c>
      <c r="D23" s="14"/>
      <c r="E23" s="12" t="str">
        <f>IF(F23="","",VLOOKUP(F23,Nummern!$A$2:$H$540,2,FALSE))</f>
        <v>HLAVATY Michael</v>
      </c>
      <c r="F23" s="14">
        <v>150</v>
      </c>
      <c r="G23" s="12"/>
      <c r="H23" s="12" t="str">
        <f>IF(I23="","",VLOOKUP(I23,Nummern!$A$2:$H$540,2,FALSE))</f>
        <v>AIGNER Johanna</v>
      </c>
      <c r="I23" s="14">
        <v>118</v>
      </c>
      <c r="J23" s="16"/>
      <c r="K23" s="12" t="str">
        <f>IF(L23="","",VLOOKUP(L23,Nummern!$A$2:$H$540,2,FALSE))</f>
        <v>BINDER Martina</v>
      </c>
      <c r="L23" s="14">
        <v>114</v>
      </c>
      <c r="M23" s="124"/>
      <c r="N23" s="12" t="str">
        <f>IF(O23="","",VLOOKUP(O23,Nummern!$A$2:$H$540,2,FALSE))</f>
        <v>BENDL Sabine</v>
      </c>
      <c r="O23" s="14">
        <v>109</v>
      </c>
      <c r="P23" s="12"/>
      <c r="Q23" s="12" t="str">
        <f>IF(R23="","",VLOOKUP(R23,Nummern!$A$2:$H$540,2,FALSE))</f>
        <v>KELZ Peter</v>
      </c>
      <c r="R23" s="43">
        <v>169</v>
      </c>
    </row>
    <row r="24" spans="1:18" ht="15" customHeight="1" thickBot="1">
      <c r="A24" s="283"/>
      <c r="B24" s="45" t="str">
        <f>IF(C23="","",VLOOKUP(C23,Nummern!$A$2:$H$540,3,FALSE))</f>
        <v>Wien Herren</v>
      </c>
      <c r="C24" s="211" t="str">
        <f>IF(C23="","",VLOOKUP(C23,Nummern!$A$2:$H$540,5,FALSE))</f>
        <v>M</v>
      </c>
      <c r="D24" s="15"/>
      <c r="E24" s="8" t="str">
        <f>IF(F23="","",VLOOKUP(F23,Nummern!$A$2:$H$540,3,FALSE))</f>
        <v>Niederösterreich Herren</v>
      </c>
      <c r="F24" s="211" t="str">
        <f>IF(F23="","",VLOOKUP(F23,Nummern!$A$2:$H$540,5,FALSE))</f>
        <v>M</v>
      </c>
      <c r="G24" s="8"/>
      <c r="H24" s="8" t="str">
        <f>IF(I23="","",VLOOKUP(I23,Nummern!$A$2:$H$540,3,FALSE))</f>
        <v>Salzburg Damen</v>
      </c>
      <c r="I24" s="211" t="str">
        <f>IF(I23="","",VLOOKUP(I23,Nummern!$A$2:$H$540,5,FALSE))</f>
        <v>W</v>
      </c>
      <c r="J24" s="9"/>
      <c r="K24" s="8" t="str">
        <f>IF(L23="","",VLOOKUP(L23,Nummern!$A$2:$H$540,3,FALSE))</f>
        <v>Wien Damen</v>
      </c>
      <c r="L24" s="211" t="str">
        <f>IF(L23="","",VLOOKUP(L23,Nummern!$A$2:$H$540,5,FALSE))</f>
        <v>W</v>
      </c>
      <c r="M24" s="126"/>
      <c r="N24" s="10" t="str">
        <f>IF(O23="","",VLOOKUP(O23,Nummern!$A$2:$H$540,3,FALSE))</f>
        <v>Steiermark Damen</v>
      </c>
      <c r="O24" s="211" t="str">
        <f>IF(O23="","",VLOOKUP(O23,Nummern!$A$2:$H$540,5,FALSE))</f>
        <v>W</v>
      </c>
      <c r="P24" s="8"/>
      <c r="Q24" s="10" t="str">
        <f>IF(R23="","",VLOOKUP(R23,Nummern!$A$2:$H$540,3,FALSE))</f>
        <v xml:space="preserve">Salzburg Herren </v>
      </c>
      <c r="R24" s="212" t="str">
        <f>IF(R23="","",VLOOKUP(R23,Nummern!$A$2:$H$540,5,FALSE))</f>
        <v>M</v>
      </c>
    </row>
    <row r="25" spans="1:18" ht="15" customHeight="1">
      <c r="A25" s="282">
        <v>0.66666666666666696</v>
      </c>
      <c r="B25" s="44" t="str">
        <f>IF(C25="","",VLOOKUP(C25,Nummern!$A$2:$H$540,2,FALSE))</f>
        <v>KOPP Dietmar</v>
      </c>
      <c r="C25" s="14">
        <v>174</v>
      </c>
      <c r="D25" s="14"/>
      <c r="E25" s="12" t="str">
        <f>IF(F25="","",VLOOKUP(F25,Nummern!$A$2:$H$540,2,FALSE))</f>
        <v>ANDERT Hans</v>
      </c>
      <c r="F25" s="14">
        <v>133</v>
      </c>
      <c r="G25" s="12"/>
      <c r="H25" s="12" t="str">
        <f>IF(I25="","",VLOOKUP(I25,Nummern!$A$2:$H$540,2,FALSE))</f>
        <v>DIRNBERGER Gottfried</v>
      </c>
      <c r="I25" s="14">
        <v>146</v>
      </c>
      <c r="J25" s="16"/>
      <c r="K25" s="12" t="str">
        <f>IF(L25="","",VLOOKUP(L25,Nummern!$A$2:$H$540,2,FALSE))</f>
        <v>LARNDORFER Peter</v>
      </c>
      <c r="L25" s="14">
        <v>139</v>
      </c>
      <c r="M25" s="124"/>
      <c r="N25" s="12" t="str">
        <f>IF(O25="","",VLOOKUP(O25,Nummern!$A$2:$H$540,2,FALSE))</f>
        <v>IVANSICH Rudolf</v>
      </c>
      <c r="O25" s="14">
        <v>156</v>
      </c>
      <c r="P25" s="12"/>
      <c r="Q25" s="12" t="str">
        <f>IF(R25="","",VLOOKUP(R25,Nummern!$A$2:$H$540,2,FALSE))</f>
        <v>WILFLING Ursula</v>
      </c>
      <c r="R25" s="43">
        <v>110</v>
      </c>
    </row>
    <row r="26" spans="1:18" ht="15" customHeight="1" thickBot="1">
      <c r="A26" s="283"/>
      <c r="B26" s="45" t="str">
        <f>IF(C25="","",VLOOKUP(C25,Nummern!$A$2:$H$540,3,FALSE))</f>
        <v xml:space="preserve">Tirol Herren </v>
      </c>
      <c r="C26" s="211" t="str">
        <f>IF(C25="","",VLOOKUP(C25,Nummern!$A$2:$H$540,5,FALSE))</f>
        <v>M</v>
      </c>
      <c r="D26" s="15"/>
      <c r="E26" s="8" t="str">
        <f>IF(F25="","",VLOOKUP(F25,Nummern!$A$2:$H$540,3,FALSE))</f>
        <v>Oberösterreich Herren 2</v>
      </c>
      <c r="F26" s="211" t="str">
        <f>IF(F25="","",VLOOKUP(F25,Nummern!$A$2:$H$540,5,FALSE))</f>
        <v>M</v>
      </c>
      <c r="G26" s="8"/>
      <c r="H26" s="8" t="str">
        <f>IF(I25="","",VLOOKUP(I25,Nummern!$A$2:$H$540,3,FALSE))</f>
        <v>Wien Herren</v>
      </c>
      <c r="I26" s="211" t="str">
        <f>IF(I25="","",VLOOKUP(I25,Nummern!$A$2:$H$540,5,FALSE))</f>
        <v>M</v>
      </c>
      <c r="J26" s="9"/>
      <c r="K26" s="8" t="str">
        <f>IF(L25="","",VLOOKUP(L25,Nummern!$A$2:$H$540,3,FALSE))</f>
        <v>Öberösterreich Herren 3</v>
      </c>
      <c r="L26" s="211" t="str">
        <f>IF(L25="","",VLOOKUP(L25,Nummern!$A$2:$H$540,5,FALSE))</f>
        <v>M</v>
      </c>
      <c r="M26" s="126"/>
      <c r="N26" s="10" t="str">
        <f>IF(O25="","",VLOOKUP(O25,Nummern!$A$2:$H$540,3,FALSE))</f>
        <v xml:space="preserve">Burgenland Herren </v>
      </c>
      <c r="O26" s="211" t="str">
        <f>IF(O25="","",VLOOKUP(O25,Nummern!$A$2:$H$540,5,FALSE))</f>
        <v>M</v>
      </c>
      <c r="P26" s="8"/>
      <c r="Q26" s="10" t="str">
        <f>IF(R25="","",VLOOKUP(R25,Nummern!$A$2:$H$540,3,FALSE))</f>
        <v>Steiermark Damen</v>
      </c>
      <c r="R26" s="212" t="str">
        <f>IF(R25="","",VLOOKUP(R25,Nummern!$A$2:$H$540,5,FALSE))</f>
        <v>W</v>
      </c>
    </row>
    <row r="27" spans="1:18" ht="15" customHeight="1">
      <c r="A27" s="282">
        <v>0.70833333333333304</v>
      </c>
      <c r="B27" s="44" t="str">
        <f>IF(C27="","",VLOOKUP(C27,Nummern!$A$2:$H$540,2,FALSE))</f>
        <v>MEIER Walter</v>
      </c>
      <c r="C27" s="14">
        <v>151</v>
      </c>
      <c r="D27" s="14"/>
      <c r="E27" s="12" t="str">
        <f>IF(F27="","",VLOOKUP(F27,Nummern!$A$2:$H$540,2,FALSE))</f>
        <v>WESELY Jürgen</v>
      </c>
      <c r="F27" s="14">
        <v>170</v>
      </c>
      <c r="G27" s="12"/>
      <c r="H27" s="12" t="str">
        <f>IF(I27="","",VLOOKUP(I27,Nummern!$A$2:$H$540,2,FALSE))</f>
        <v>TÜTTÖ Stefan</v>
      </c>
      <c r="I27" s="14">
        <v>127</v>
      </c>
      <c r="J27" s="16"/>
      <c r="K27" s="12" t="str">
        <f>IF(L27="","",VLOOKUP(L27,Nummern!$A$2:$H$540,2,FALSE))</f>
        <v>STUCHLY Alfred</v>
      </c>
      <c r="L27" s="14">
        <v>163</v>
      </c>
      <c r="M27" s="124"/>
      <c r="N27" s="259" t="str">
        <f>IF(O27="","",VLOOKUP(O27,Nummern!$A$2:$H$540,2,FALSE))</f>
        <v>HECHENBERGER Michael</v>
      </c>
      <c r="O27" s="14">
        <v>175</v>
      </c>
      <c r="P27" s="12"/>
      <c r="Q27" s="12" t="str">
        <f>IF(R27="","",VLOOKUP(R27,Nummern!$A$2:$H$540,2,FALSE))</f>
        <v>PELZLBAUER Peter</v>
      </c>
      <c r="R27" s="43">
        <v>157</v>
      </c>
    </row>
    <row r="28" spans="1:18" ht="15" customHeight="1" thickBot="1">
      <c r="A28" s="283"/>
      <c r="B28" s="45" t="str">
        <f>IF(C27="","",VLOOKUP(C27,Nummern!$A$2:$H$540,3,FALSE))</f>
        <v>Niederösterreich Herren</v>
      </c>
      <c r="C28" s="211" t="str">
        <f>IF(C27="","",VLOOKUP(C27,Nummern!$A$2:$H$540,5,FALSE))</f>
        <v>M</v>
      </c>
      <c r="D28" s="15"/>
      <c r="E28" s="8" t="str">
        <f>IF(F27="","",VLOOKUP(F27,Nummern!$A$2:$H$540,3,FALSE))</f>
        <v xml:space="preserve">Salzburg Herren </v>
      </c>
      <c r="F28" s="211" t="str">
        <f>IF(F27="","",VLOOKUP(F27,Nummern!$A$2:$H$540,5,FALSE))</f>
        <v>M</v>
      </c>
      <c r="G28" s="8"/>
      <c r="H28" s="8" t="str">
        <f>IF(I27="","",VLOOKUP(I27,Nummern!$A$2:$H$540,3,FALSE))</f>
        <v>Oberösterreich Herren 1</v>
      </c>
      <c r="I28" s="211" t="str">
        <f>IF(I27="","",VLOOKUP(I27,Nummern!$A$2:$H$540,5,FALSE))</f>
        <v>M</v>
      </c>
      <c r="J28" s="9"/>
      <c r="K28" s="8" t="str">
        <f>IF(L27="","",VLOOKUP(L27,Nummern!$A$2:$H$540,3,FALSE))</f>
        <v xml:space="preserve">Steiermark Herren </v>
      </c>
      <c r="L28" s="211" t="str">
        <f>IF(L27="","",VLOOKUP(L27,Nummern!$A$2:$H$540,5,FALSE))</f>
        <v>M</v>
      </c>
      <c r="M28" s="126"/>
      <c r="N28" s="10" t="str">
        <f>IF(O27="","",VLOOKUP(O27,Nummern!$A$2:$H$540,3,FALSE))</f>
        <v xml:space="preserve">Tirol Herren </v>
      </c>
      <c r="O28" s="211" t="str">
        <f>IF(O27="","",VLOOKUP(O27,Nummern!$A$2:$H$540,5,FALSE))</f>
        <v>M</v>
      </c>
      <c r="P28" s="8"/>
      <c r="Q28" s="10" t="str">
        <f>IF(R27="","",VLOOKUP(R27,Nummern!$A$2:$H$540,3,FALSE))</f>
        <v xml:space="preserve">Burgenland Herren </v>
      </c>
      <c r="R28" s="212" t="str">
        <f>IF(R27="","",VLOOKUP(R27,Nummern!$A$2:$H$540,5,FALSE))</f>
        <v>M</v>
      </c>
    </row>
    <row r="29" spans="1:18" ht="15" customHeight="1">
      <c r="A29" s="282">
        <v>0.75</v>
      </c>
      <c r="B29" s="44" t="str">
        <f>IF(C29="","",VLOOKUP(C29,Nummern!$A$2:$H$540,2,FALSE))</f>
        <v/>
      </c>
      <c r="C29" s="14"/>
      <c r="D29" s="14"/>
      <c r="E29" s="12" t="str">
        <f>IF(F29="","",VLOOKUP(F29,Nummern!$A$2:$H$540,2,FALSE))</f>
        <v/>
      </c>
      <c r="F29" s="14"/>
      <c r="G29" s="12"/>
      <c r="H29" s="12" t="str">
        <f>IF(I29="","",VLOOKUP(I29,Nummern!$A$2:$H$540,2,FALSE))</f>
        <v/>
      </c>
      <c r="I29" s="14"/>
      <c r="J29" s="16"/>
      <c r="K29" s="12" t="str">
        <f>IF(L29="","",VLOOKUP(L29,Nummern!$A$2:$H$540,2,FALSE))</f>
        <v/>
      </c>
      <c r="L29" s="14"/>
      <c r="M29" s="124"/>
      <c r="N29" s="12" t="str">
        <f>IF(O29="","",VLOOKUP(O29,Nummern!$A$2:$H$540,2,FALSE))</f>
        <v/>
      </c>
      <c r="O29" s="14"/>
      <c r="P29" s="12"/>
      <c r="Q29" s="12" t="str">
        <f>IF(R29="","",VLOOKUP(R29,Nummern!$A$2:$H$540,2,FALSE))</f>
        <v/>
      </c>
      <c r="R29" s="43"/>
    </row>
    <row r="30" spans="1:18" ht="15" customHeight="1" thickBot="1">
      <c r="A30" s="283"/>
      <c r="B30" s="45" t="str">
        <f>IF(C29="","",VLOOKUP(C29,Nummern!$A$2:$H$540,3,FALSE))</f>
        <v/>
      </c>
      <c r="C30" s="211" t="str">
        <f>IF(C29="","",VLOOKUP(C29,Nummern!$A$2:$H$540,5,FALSE))</f>
        <v/>
      </c>
      <c r="D30" s="15"/>
      <c r="E30" s="8" t="str">
        <f>IF(F29="","",VLOOKUP(F29,Nummern!$A$2:$H$540,3,FALSE))</f>
        <v/>
      </c>
      <c r="F30" s="211" t="str">
        <f>IF(F29="","",VLOOKUP(F29,Nummern!$A$2:$H$540,5,FALSE))</f>
        <v/>
      </c>
      <c r="G30" s="8"/>
      <c r="H30" s="8" t="str">
        <f>IF(I29="","",VLOOKUP(I29,Nummern!$A$2:$H$540,3,FALSE))</f>
        <v/>
      </c>
      <c r="I30" s="211" t="str">
        <f>IF(I29="","",VLOOKUP(I29,Nummern!$A$2:$H$540,5,FALSE))</f>
        <v/>
      </c>
      <c r="J30" s="9"/>
      <c r="K30" s="8" t="str">
        <f>IF(L29="","",VLOOKUP(L29,Nummern!$A$2:$H$540,3,FALSE))</f>
        <v/>
      </c>
      <c r="L30" s="211" t="str">
        <f>IF(L29="","",VLOOKUP(L29,Nummern!$A$2:$H$540,5,FALSE))</f>
        <v/>
      </c>
      <c r="M30" s="126"/>
      <c r="N30" s="10" t="str">
        <f>IF(O29="","",VLOOKUP(O29,Nummern!$A$2:$H$540,3,FALSE))</f>
        <v/>
      </c>
      <c r="O30" s="211" t="str">
        <f>IF(O29="","",VLOOKUP(O29,Nummern!$A$2:$H$540,5,FALSE))</f>
        <v/>
      </c>
      <c r="P30" s="8"/>
      <c r="Q30" s="10" t="str">
        <f>IF(R29="","",VLOOKUP(R29,Nummern!$A$2:$H$540,3,FALSE))</f>
        <v/>
      </c>
      <c r="R30" s="212" t="str">
        <f>IF(R29="","",VLOOKUP(R29,Nummern!$A$2:$H$540,5,FALSE))</f>
        <v/>
      </c>
    </row>
    <row r="31" spans="1:18" ht="15" customHeight="1">
      <c r="A31" s="288">
        <v>0.79166666666666663</v>
      </c>
      <c r="B31" s="44" t="str">
        <f>IF(C31="","",VLOOKUP(C31,Nummern!$A$2:$H$540,2,FALSE))</f>
        <v/>
      </c>
      <c r="C31" s="14"/>
      <c r="D31" s="14"/>
      <c r="E31" s="12" t="str">
        <f>IF(F31="","",VLOOKUP(F31,Nummern!$A$2:$H$540,2,FALSE))</f>
        <v/>
      </c>
      <c r="F31" s="14"/>
      <c r="G31" s="12"/>
      <c r="H31" s="12" t="str">
        <f>IF(I31="","",VLOOKUP(I31,Nummern!$A$2:$H$540,2,FALSE))</f>
        <v/>
      </c>
      <c r="I31" s="14"/>
      <c r="J31" s="16"/>
      <c r="K31" s="12" t="str">
        <f>IF(L31="","",VLOOKUP(L31,Nummern!$A$2:$H$540,2,FALSE))</f>
        <v/>
      </c>
      <c r="L31" s="14"/>
      <c r="M31" s="124"/>
      <c r="N31" s="12" t="str">
        <f>IF(O31="","",VLOOKUP(O31,Nummern!$A$2:$H$540,2,FALSE))</f>
        <v/>
      </c>
      <c r="O31" s="14"/>
      <c r="P31" s="12"/>
      <c r="Q31" s="12" t="str">
        <f>IF(R31="","",VLOOKUP(R31,Nummern!$A$2:$H$540,2,FALSE))</f>
        <v/>
      </c>
      <c r="R31" s="43"/>
    </row>
    <row r="32" spans="1:18" ht="15" customHeight="1" thickBot="1">
      <c r="A32" s="289"/>
      <c r="B32" s="45" t="str">
        <f>IF(C31="","",VLOOKUP(C31,Nummern!$A$2:$H$540,3,FALSE))</f>
        <v/>
      </c>
      <c r="C32" s="211" t="str">
        <f>IF(C31="","",VLOOKUP(C31,Nummern!$A$2:$H$540,5,FALSE))</f>
        <v/>
      </c>
      <c r="D32" s="17"/>
      <c r="E32" s="10" t="str">
        <f>IF(F31="","",VLOOKUP(F31,Nummern!$A$2:$H$540,3,FALSE))</f>
        <v/>
      </c>
      <c r="F32" s="211" t="str">
        <f>IF(F31="","",VLOOKUP(F31,Nummern!$A$2:$H$540,5,FALSE))</f>
        <v/>
      </c>
      <c r="G32" s="10"/>
      <c r="H32" s="10" t="str">
        <f>IF(I31="","",VLOOKUP(I31,Nummern!$A$2:$H$540,3,FALSE))</f>
        <v/>
      </c>
      <c r="I32" s="211" t="str">
        <f>IF(I31="","",VLOOKUP(I31,Nummern!$A$2:$H$540,5,FALSE))</f>
        <v/>
      </c>
      <c r="J32" s="13"/>
      <c r="K32" s="10" t="str">
        <f>IF(L31="","",VLOOKUP(L31,Nummern!$A$2:$H$540,3,FALSE))</f>
        <v/>
      </c>
      <c r="L32" s="211" t="str">
        <f>IF(L31="","",VLOOKUP(L31,Nummern!$A$2:$H$540,5,FALSE))</f>
        <v/>
      </c>
      <c r="M32" s="125"/>
      <c r="N32" s="10" t="str">
        <f>IF(O31="","",VLOOKUP(O31,Nummern!$A$2:$H$540,3,FALSE))</f>
        <v/>
      </c>
      <c r="O32" s="211" t="str">
        <f>IF(O31="","",VLOOKUP(O31,Nummern!$A$2:$H$540,5,FALSE))</f>
        <v/>
      </c>
      <c r="P32" s="10"/>
      <c r="Q32" s="10" t="str">
        <f>IF(R31="","",VLOOKUP(R31,Nummern!$A$2:$H$540,3,FALSE))</f>
        <v/>
      </c>
      <c r="R32" s="212" t="str">
        <f>IF(R31="","",VLOOKUP(R31,Nummern!$A$2:$H$540,5,FALSE))</f>
        <v/>
      </c>
    </row>
    <row r="33" spans="1:18" ht="15" customHeight="1">
      <c r="A33" s="288">
        <v>0.83333333333333337</v>
      </c>
      <c r="B33" s="12" t="str">
        <f>IF(C33="","",VLOOKUP(C33,Nummern!$A$2:$H$540,2,FALSE))</f>
        <v/>
      </c>
      <c r="C33" s="14"/>
      <c r="D33" s="14"/>
      <c r="E33" s="12" t="str">
        <f>IF(F33="","",VLOOKUP(F33,Nummern!$A$2:$H$540,2,FALSE))</f>
        <v/>
      </c>
      <c r="F33" s="14"/>
      <c r="G33" s="12"/>
      <c r="H33" s="12" t="str">
        <f>IF(I33="","",VLOOKUP(I33,Nummern!$A$2:$H$540,2,FALSE))</f>
        <v/>
      </c>
      <c r="I33" s="14"/>
      <c r="J33" s="16"/>
      <c r="K33" s="12" t="str">
        <f>IF(L33="","",VLOOKUP(L33,Nummern!$A$2:$H$540,2,FALSE))</f>
        <v/>
      </c>
      <c r="L33" s="14"/>
      <c r="M33" s="124"/>
      <c r="N33" s="12" t="str">
        <f>IF(O33="","",VLOOKUP(O33,Nummern!$A$2:$H$540,2,FALSE))</f>
        <v/>
      </c>
      <c r="O33" s="14"/>
      <c r="P33" s="12"/>
      <c r="Q33" s="12" t="str">
        <f>IF(R33="","",VLOOKUP(R33,Nummern!$A$2:$H$540,2,FALSE))</f>
        <v/>
      </c>
      <c r="R33" s="43"/>
    </row>
    <row r="34" spans="1:18" ht="15" customHeight="1" thickBot="1">
      <c r="A34" s="289"/>
      <c r="B34" s="10" t="str">
        <f>IF(C33="","",VLOOKUP(C33,Nummern!$A$2:$H$540,3,FALSE))</f>
        <v/>
      </c>
      <c r="C34" s="211" t="str">
        <f>IF(C33="","",VLOOKUP(C33,Nummern!$A$2:$H$540,5,FALSE))</f>
        <v/>
      </c>
      <c r="D34" s="17"/>
      <c r="E34" s="10" t="str">
        <f>IF(F33="","",VLOOKUP(F33,Nummern!$A$2:$H$540,3,FALSE))</f>
        <v/>
      </c>
      <c r="F34" s="211" t="str">
        <f>IF(F33="","",VLOOKUP(F33,Nummern!$A$2:$H$540,5,FALSE))</f>
        <v/>
      </c>
      <c r="G34" s="10"/>
      <c r="H34" s="10" t="str">
        <f>IF(I33="","",VLOOKUP(I33,Nummern!$A$2:$H$540,3,FALSE))</f>
        <v/>
      </c>
      <c r="I34" s="211" t="str">
        <f>IF(I33="","",VLOOKUP(I33,Nummern!$A$2:$H$540,5,FALSE))</f>
        <v/>
      </c>
      <c r="J34" s="13"/>
      <c r="K34" s="10" t="str">
        <f>IF(L33="","",VLOOKUP(L33,Nummern!$A$2:$H$540,3,FALSE))</f>
        <v/>
      </c>
      <c r="L34" s="211" t="str">
        <f>IF(L33="","",VLOOKUP(L33,Nummern!$A$2:$H$540,5,FALSE))</f>
        <v/>
      </c>
      <c r="M34" s="125"/>
      <c r="N34" s="10" t="str">
        <f>IF(O33="","",VLOOKUP(O33,Nummern!$A$2:$H$540,3,FALSE))</f>
        <v/>
      </c>
      <c r="O34" s="211" t="str">
        <f>IF(O33="","",VLOOKUP(O33,Nummern!$A$2:$H$540,5,FALSE))</f>
        <v/>
      </c>
      <c r="P34" s="10"/>
      <c r="Q34" s="10" t="str">
        <f>IF(R33="","",VLOOKUP(R33,Nummern!$A$2:$H$540,3,FALSE))</f>
        <v/>
      </c>
      <c r="R34" s="212" t="str">
        <f>IF(R33="","",VLOOKUP(R33,Nummern!$A$2:$H$540,5,FALSE))</f>
        <v/>
      </c>
    </row>
    <row r="35" spans="1:18" s="3" customFormat="1" ht="15" customHeight="1">
      <c r="A35" s="139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1"/>
      <c r="M35" s="140"/>
      <c r="N35" s="140"/>
      <c r="O35" s="140"/>
      <c r="P35" s="140"/>
      <c r="Q35" s="140"/>
      <c r="R35" s="140"/>
    </row>
    <row r="36" spans="1:18" ht="18.75" customHeight="1">
      <c r="A36" s="280"/>
      <c r="B36" s="280"/>
      <c r="C36" s="280"/>
      <c r="D36" s="280"/>
      <c r="E36" s="280"/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</row>
    <row r="37" spans="1:18" ht="15" customHeight="1">
      <c r="A37" s="130"/>
      <c r="B37" s="292"/>
      <c r="C37" s="292"/>
      <c r="D37" s="130"/>
      <c r="E37" s="292"/>
      <c r="F37" s="292"/>
      <c r="G37" s="130"/>
      <c r="H37" s="292"/>
      <c r="I37" s="292"/>
      <c r="J37" s="130"/>
      <c r="K37" s="292"/>
      <c r="L37" s="292"/>
      <c r="M37" s="130"/>
      <c r="N37" s="129"/>
      <c r="O37" s="130"/>
      <c r="P37" s="130"/>
      <c r="Q37" s="129"/>
      <c r="R37" s="129"/>
    </row>
    <row r="38" spans="1:18" ht="15" customHeight="1">
      <c r="A38" s="281"/>
      <c r="B38" s="131"/>
      <c r="C38" s="132"/>
      <c r="D38" s="132"/>
      <c r="E38" s="131"/>
      <c r="F38" s="132"/>
      <c r="G38" s="131"/>
      <c r="H38" s="131"/>
      <c r="I38" s="132"/>
      <c r="J38" s="131"/>
      <c r="K38" s="131"/>
      <c r="L38" s="132"/>
      <c r="M38" s="132"/>
      <c r="N38" s="131"/>
      <c r="O38" s="132"/>
      <c r="P38" s="131"/>
      <c r="Q38" s="131"/>
      <c r="R38" s="132"/>
    </row>
    <row r="39" spans="1:18" ht="15" customHeight="1">
      <c r="A39" s="281"/>
      <c r="B39" s="133"/>
      <c r="C39" s="134"/>
      <c r="D39" s="135"/>
      <c r="E39" s="133"/>
      <c r="F39" s="134"/>
      <c r="G39" s="133"/>
      <c r="H39" s="133"/>
      <c r="I39" s="134"/>
      <c r="J39" s="133"/>
      <c r="K39" s="133"/>
      <c r="L39" s="134"/>
      <c r="M39" s="135"/>
      <c r="N39" s="133"/>
      <c r="O39" s="134"/>
      <c r="P39" s="133"/>
      <c r="Q39" s="133"/>
      <c r="R39" s="134"/>
    </row>
    <row r="40" spans="1:18" ht="15" customHeight="1">
      <c r="A40" s="281"/>
      <c r="B40" s="137"/>
      <c r="C40" s="132"/>
      <c r="D40" s="132"/>
      <c r="E40" s="131"/>
      <c r="F40" s="132"/>
      <c r="G40" s="131"/>
      <c r="H40" s="131"/>
      <c r="I40" s="132"/>
      <c r="J40" s="131"/>
      <c r="K40" s="131"/>
      <c r="L40" s="132"/>
      <c r="M40" s="132"/>
      <c r="N40" s="131"/>
      <c r="O40" s="132"/>
      <c r="P40" s="131"/>
      <c r="Q40" s="131"/>
      <c r="R40" s="132"/>
    </row>
    <row r="41" spans="1:18" ht="15" customHeight="1">
      <c r="A41" s="281"/>
      <c r="B41" s="133"/>
      <c r="C41" s="134"/>
      <c r="D41" s="135"/>
      <c r="E41" s="133"/>
      <c r="F41" s="134"/>
      <c r="G41" s="133"/>
      <c r="H41" s="133"/>
      <c r="I41" s="134"/>
      <c r="J41" s="133"/>
      <c r="K41" s="133"/>
      <c r="L41" s="134"/>
      <c r="M41" s="135"/>
      <c r="N41" s="133"/>
      <c r="O41" s="134"/>
      <c r="P41" s="133"/>
      <c r="Q41" s="133"/>
      <c r="R41" s="134"/>
    </row>
    <row r="42" spans="1:18" ht="15" customHeight="1">
      <c r="A42" s="281"/>
      <c r="B42" s="131"/>
      <c r="C42" s="132"/>
      <c r="D42" s="132"/>
      <c r="E42" s="131"/>
      <c r="F42" s="132"/>
      <c r="G42" s="131"/>
      <c r="H42" s="131"/>
      <c r="I42" s="132"/>
      <c r="J42" s="131"/>
      <c r="K42" s="131"/>
      <c r="L42" s="132"/>
      <c r="M42" s="132"/>
      <c r="N42" s="131"/>
      <c r="O42" s="132"/>
      <c r="P42" s="131"/>
      <c r="Q42" s="131"/>
      <c r="R42" s="132"/>
    </row>
    <row r="43" spans="1:18" ht="15" customHeight="1">
      <c r="A43" s="281"/>
      <c r="B43" s="133"/>
      <c r="C43" s="134"/>
      <c r="D43" s="135"/>
      <c r="E43" s="133"/>
      <c r="F43" s="134"/>
      <c r="G43" s="133"/>
      <c r="H43" s="133"/>
      <c r="I43" s="134"/>
      <c r="J43" s="133"/>
      <c r="K43" s="133"/>
      <c r="L43" s="134"/>
      <c r="M43" s="135"/>
      <c r="N43" s="133"/>
      <c r="O43" s="134"/>
      <c r="P43" s="133"/>
      <c r="Q43" s="133"/>
      <c r="R43" s="134"/>
    </row>
    <row r="44" spans="1:18" ht="15" customHeight="1">
      <c r="A44" s="281"/>
      <c r="B44" s="131"/>
      <c r="C44" s="132"/>
      <c r="D44" s="132"/>
      <c r="E44" s="131"/>
      <c r="F44" s="132"/>
      <c r="G44" s="131"/>
      <c r="H44" s="131"/>
      <c r="I44" s="132"/>
      <c r="J44" s="131"/>
      <c r="K44" s="131"/>
      <c r="L44" s="132"/>
      <c r="M44" s="132"/>
      <c r="N44" s="131"/>
      <c r="O44" s="132"/>
      <c r="P44" s="131"/>
      <c r="Q44" s="131"/>
      <c r="R44" s="132"/>
    </row>
    <row r="45" spans="1:18" ht="15" customHeight="1">
      <c r="A45" s="281"/>
      <c r="B45" s="133"/>
      <c r="C45" s="134"/>
      <c r="D45" s="135"/>
      <c r="E45" s="133"/>
      <c r="F45" s="134"/>
      <c r="G45" s="133"/>
      <c r="H45" s="133"/>
      <c r="I45" s="134"/>
      <c r="J45" s="133"/>
      <c r="K45" s="133"/>
      <c r="L45" s="134"/>
      <c r="M45" s="135"/>
      <c r="N45" s="133"/>
      <c r="O45" s="134"/>
      <c r="P45" s="133"/>
      <c r="Q45" s="133"/>
      <c r="R45" s="134"/>
    </row>
    <row r="46" spans="1:18" ht="15" customHeight="1">
      <c r="A46" s="281"/>
      <c r="B46" s="131"/>
      <c r="C46" s="132"/>
      <c r="D46" s="132"/>
      <c r="E46" s="131"/>
      <c r="F46" s="132"/>
      <c r="G46" s="131"/>
      <c r="H46" s="131"/>
      <c r="I46" s="132"/>
      <c r="J46" s="131"/>
      <c r="K46" s="131"/>
      <c r="L46" s="132"/>
      <c r="M46" s="132"/>
      <c r="N46" s="131"/>
      <c r="O46" s="132"/>
      <c r="P46" s="131"/>
      <c r="Q46" s="131"/>
      <c r="R46" s="132"/>
    </row>
    <row r="47" spans="1:18" ht="15" customHeight="1">
      <c r="A47" s="281"/>
      <c r="B47" s="133"/>
      <c r="C47" s="134"/>
      <c r="D47" s="135"/>
      <c r="E47" s="133"/>
      <c r="F47" s="134"/>
      <c r="G47" s="133"/>
      <c r="H47" s="133"/>
      <c r="I47" s="134"/>
      <c r="J47" s="133"/>
      <c r="K47" s="133"/>
      <c r="L47" s="134"/>
      <c r="M47" s="135"/>
      <c r="N47" s="133"/>
      <c r="O47" s="134"/>
      <c r="P47" s="133"/>
      <c r="Q47" s="133"/>
      <c r="R47" s="134"/>
    </row>
    <row r="48" spans="1:18" ht="15" customHeight="1">
      <c r="A48" s="281"/>
      <c r="B48" s="131"/>
      <c r="C48" s="132"/>
      <c r="D48" s="132"/>
      <c r="E48" s="131"/>
      <c r="F48" s="132"/>
      <c r="G48" s="131"/>
      <c r="H48" s="138"/>
      <c r="I48" s="132"/>
      <c r="J48" s="131"/>
      <c r="K48" s="131"/>
      <c r="L48" s="132"/>
      <c r="M48" s="132"/>
      <c r="N48" s="131"/>
      <c r="O48" s="132"/>
      <c r="P48" s="131"/>
      <c r="Q48" s="131"/>
      <c r="R48" s="132"/>
    </row>
    <row r="49" spans="1:18" ht="15" customHeight="1">
      <c r="A49" s="281"/>
      <c r="B49" s="133"/>
      <c r="C49" s="134"/>
      <c r="D49" s="135"/>
      <c r="E49" s="133"/>
      <c r="F49" s="134"/>
      <c r="G49" s="133"/>
      <c r="H49" s="133"/>
      <c r="I49" s="134"/>
      <c r="J49" s="133"/>
      <c r="K49" s="133"/>
      <c r="L49" s="134"/>
      <c r="M49" s="135"/>
      <c r="N49" s="133"/>
      <c r="O49" s="134"/>
      <c r="P49" s="133"/>
      <c r="Q49" s="133"/>
      <c r="R49" s="134"/>
    </row>
    <row r="50" spans="1:18" ht="15" customHeight="1">
      <c r="A50" s="281"/>
      <c r="B50" s="131"/>
      <c r="C50" s="132"/>
      <c r="D50" s="132"/>
      <c r="E50" s="131"/>
      <c r="F50" s="132"/>
      <c r="G50" s="131"/>
      <c r="H50" s="131"/>
      <c r="I50" s="132"/>
      <c r="J50" s="131"/>
      <c r="K50" s="131"/>
      <c r="L50" s="132"/>
      <c r="M50" s="132"/>
      <c r="N50" s="131"/>
      <c r="O50" s="132"/>
      <c r="P50" s="131"/>
      <c r="Q50" s="131"/>
      <c r="R50" s="132"/>
    </row>
    <row r="51" spans="1:18" ht="15" customHeight="1">
      <c r="A51" s="281"/>
      <c r="B51" s="133"/>
      <c r="C51" s="134"/>
      <c r="D51" s="135"/>
      <c r="E51" s="133"/>
      <c r="F51" s="134"/>
      <c r="G51" s="133"/>
      <c r="H51" s="133"/>
      <c r="I51" s="134"/>
      <c r="J51" s="133"/>
      <c r="K51" s="133"/>
      <c r="L51" s="134"/>
      <c r="M51" s="135"/>
      <c r="N51" s="133"/>
      <c r="O51" s="134"/>
      <c r="P51" s="133"/>
      <c r="Q51" s="133"/>
      <c r="R51" s="134"/>
    </row>
    <row r="52" spans="1:18" ht="15" customHeight="1">
      <c r="A52" s="281"/>
      <c r="B52" s="131"/>
      <c r="C52" s="132"/>
      <c r="D52" s="132"/>
      <c r="E52" s="131"/>
      <c r="F52" s="132"/>
      <c r="G52" s="131"/>
      <c r="H52" s="131"/>
      <c r="I52" s="132"/>
      <c r="J52" s="131"/>
      <c r="K52" s="131"/>
      <c r="L52" s="132"/>
      <c r="M52" s="132"/>
      <c r="N52" s="131"/>
      <c r="O52" s="132"/>
      <c r="P52" s="131"/>
      <c r="Q52" s="131"/>
      <c r="R52" s="132"/>
    </row>
    <row r="53" spans="1:18" ht="15" customHeight="1">
      <c r="A53" s="281"/>
      <c r="B53" s="133"/>
      <c r="C53" s="134"/>
      <c r="D53" s="135"/>
      <c r="E53" s="133"/>
      <c r="F53" s="134"/>
      <c r="G53" s="133"/>
      <c r="H53" s="133"/>
      <c r="I53" s="134"/>
      <c r="J53" s="133"/>
      <c r="K53" s="133"/>
      <c r="L53" s="134"/>
      <c r="M53" s="135"/>
      <c r="N53" s="133"/>
      <c r="O53" s="134"/>
      <c r="P53" s="133"/>
      <c r="Q53" s="133"/>
      <c r="R53" s="134"/>
    </row>
    <row r="54" spans="1:18" ht="15" customHeight="1">
      <c r="A54" s="286"/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1"/>
      <c r="N54" s="1"/>
      <c r="O54" s="1"/>
      <c r="P54" s="1"/>
      <c r="Q54" s="1"/>
      <c r="R54" s="1"/>
    </row>
    <row r="55" spans="1:18" ht="15" customHeight="1">
      <c r="A55" s="286"/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1"/>
      <c r="N55" s="1"/>
      <c r="O55" s="1"/>
      <c r="P55" s="1"/>
      <c r="Q55" s="1"/>
      <c r="R55" s="1"/>
    </row>
    <row r="56" spans="1:18" ht="15" customHeight="1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M56" s="6"/>
      <c r="N56" s="6"/>
      <c r="O56" s="6"/>
      <c r="P56" s="6"/>
      <c r="Q56" s="6"/>
      <c r="R56" s="6"/>
    </row>
    <row r="57" spans="1:18" ht="15" customHeight="1">
      <c r="A57" s="5"/>
      <c r="B57" s="6"/>
      <c r="C57" s="6"/>
      <c r="D57" s="6"/>
      <c r="E57" s="6"/>
      <c r="F57" s="6"/>
      <c r="G57" s="6"/>
      <c r="H57" s="6"/>
      <c r="I57" s="6"/>
      <c r="J57" s="6"/>
      <c r="K57" s="7"/>
      <c r="M57" s="6"/>
      <c r="N57" s="6"/>
      <c r="O57" s="6"/>
      <c r="P57" s="6"/>
      <c r="Q57" s="6"/>
      <c r="R57" s="6"/>
    </row>
    <row r="58" spans="1:18" ht="15" customHeight="1">
      <c r="A58" s="5"/>
      <c r="B58" s="6"/>
      <c r="C58" s="6"/>
      <c r="D58" s="6"/>
      <c r="E58" s="6"/>
      <c r="F58" s="6"/>
      <c r="G58" s="6"/>
      <c r="H58" s="6"/>
      <c r="I58" s="6"/>
      <c r="J58" s="6"/>
      <c r="K58" s="7"/>
      <c r="M58" s="6"/>
      <c r="N58" s="6"/>
      <c r="O58" s="6"/>
      <c r="P58" s="6"/>
      <c r="Q58" s="6"/>
      <c r="R58" s="6"/>
    </row>
    <row r="59" spans="1:18" ht="21" customHeight="1">
      <c r="A59" s="5"/>
      <c r="B59" s="6"/>
      <c r="C59" s="6"/>
      <c r="D59" s="6"/>
      <c r="F59" s="6"/>
      <c r="G59" s="6"/>
      <c r="H59" s="6"/>
      <c r="I59" s="6"/>
      <c r="J59" s="6"/>
      <c r="M59" s="6"/>
      <c r="O59" s="6"/>
      <c r="P59" s="6"/>
      <c r="R59" s="6"/>
    </row>
    <row r="60" spans="1:18" ht="21" customHeight="1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M60" s="1"/>
      <c r="N60" s="1"/>
      <c r="O60" s="1"/>
      <c r="P60" s="1"/>
      <c r="Q60" s="1"/>
      <c r="R60" s="1"/>
    </row>
    <row r="61" spans="1:18" ht="21" customHeight="1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M61" s="1"/>
      <c r="N61" s="1"/>
      <c r="O61" s="1"/>
      <c r="P61" s="1"/>
      <c r="Q61" s="1"/>
      <c r="R61" s="1"/>
    </row>
    <row r="62" spans="1:18">
      <c r="B62" s="1"/>
      <c r="C62" s="1"/>
      <c r="D62" s="1"/>
      <c r="E62" s="1"/>
      <c r="F62" s="1"/>
      <c r="G62" s="1"/>
      <c r="H62" s="1"/>
      <c r="I62" s="1"/>
      <c r="J62" s="1"/>
      <c r="K62" s="1"/>
      <c r="M62" s="1"/>
      <c r="N62" s="1"/>
      <c r="O62" s="1"/>
      <c r="P62" s="1"/>
      <c r="Q62" s="1"/>
      <c r="R62" s="1"/>
    </row>
    <row r="63" spans="1:18">
      <c r="B63" s="1"/>
      <c r="C63" s="1"/>
      <c r="D63" s="1"/>
      <c r="E63" s="1"/>
      <c r="F63" s="1"/>
      <c r="G63" s="1"/>
      <c r="H63" s="1"/>
      <c r="I63" s="1"/>
      <c r="J63" s="1"/>
      <c r="K63" s="1"/>
      <c r="M63" s="1"/>
      <c r="N63" s="1"/>
      <c r="O63" s="1"/>
      <c r="P63" s="1"/>
      <c r="Q63" s="1"/>
      <c r="R63" s="1"/>
    </row>
    <row r="64" spans="1:18">
      <c r="B64" s="1"/>
      <c r="C64" s="1"/>
      <c r="D64" s="1"/>
      <c r="E64" s="1"/>
      <c r="F64" s="1"/>
      <c r="G64" s="1"/>
      <c r="H64" s="1"/>
      <c r="I64" s="1"/>
      <c r="J64" s="1"/>
      <c r="K64" s="1"/>
      <c r="M64" s="1"/>
      <c r="N64" s="1"/>
      <c r="O64" s="1"/>
      <c r="P64" s="1"/>
      <c r="Q64" s="1"/>
      <c r="R64" s="1"/>
    </row>
    <row r="65" spans="2:18">
      <c r="B65" s="1"/>
      <c r="C65" s="1"/>
      <c r="D65" s="1"/>
      <c r="E65" s="1"/>
      <c r="F65" s="1"/>
      <c r="G65" s="1"/>
      <c r="H65" s="1"/>
      <c r="I65" s="1"/>
      <c r="J65" s="1"/>
      <c r="K65" s="1"/>
      <c r="M65" s="1"/>
      <c r="N65" s="1"/>
      <c r="O65" s="1"/>
      <c r="P65" s="1"/>
      <c r="Q65" s="1"/>
      <c r="R65" s="1"/>
    </row>
    <row r="66" spans="2:18">
      <c r="B66" s="1"/>
      <c r="C66" s="1"/>
      <c r="D66" s="1"/>
      <c r="E66" s="1"/>
      <c r="F66" s="1"/>
      <c r="G66" s="1"/>
      <c r="H66" s="1"/>
      <c r="I66" s="1"/>
      <c r="J66" s="1"/>
      <c r="K66" s="1"/>
      <c r="M66" s="1"/>
      <c r="N66" s="1"/>
      <c r="O66" s="1"/>
      <c r="P66" s="1"/>
      <c r="Q66" s="1"/>
      <c r="R66" s="1"/>
    </row>
    <row r="67" spans="2:18"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  <c r="N67" s="1"/>
      <c r="O67" s="1"/>
      <c r="P67" s="1"/>
      <c r="Q67" s="1"/>
      <c r="R67" s="1"/>
    </row>
    <row r="68" spans="2:18">
      <c r="B68" s="1"/>
      <c r="C68" s="1"/>
      <c r="D68" s="1"/>
      <c r="E68" s="1"/>
      <c r="F68" s="1"/>
      <c r="G68" s="1"/>
      <c r="H68" s="1"/>
      <c r="I68" s="1"/>
      <c r="J68" s="1"/>
      <c r="K68" s="1"/>
      <c r="M68" s="1"/>
      <c r="N68" s="1"/>
      <c r="O68" s="1"/>
      <c r="P68" s="1"/>
      <c r="Q68" s="1"/>
      <c r="R68" s="1"/>
    </row>
    <row r="69" spans="2:18" ht="21" customHeight="1">
      <c r="E69" s="1"/>
      <c r="F69" s="1"/>
      <c r="G69" s="1"/>
      <c r="H69" s="1"/>
      <c r="I69" s="1"/>
      <c r="J69" s="1"/>
      <c r="K69" s="1"/>
      <c r="N69" s="1"/>
      <c r="O69" s="1"/>
      <c r="P69" s="1"/>
      <c r="Q69" s="1"/>
    </row>
    <row r="70" spans="2:18" ht="21" customHeight="1"/>
    <row r="71" spans="2:18" ht="21" customHeight="1"/>
    <row r="72" spans="2:18" ht="21" customHeight="1"/>
    <row r="73" spans="2:18" ht="21" customHeight="1"/>
    <row r="74" spans="2:18" ht="21" customHeight="1"/>
    <row r="75" spans="2:18" ht="21" customHeight="1"/>
    <row r="76" spans="2:18" ht="21" customHeight="1"/>
    <row r="77" spans="2:18" ht="21" customHeight="1"/>
    <row r="78" spans="2:18" ht="21" customHeight="1"/>
    <row r="79" spans="2:18" ht="21" customHeight="1"/>
    <row r="80" spans="2:18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</sheetData>
  <mergeCells count="37">
    <mergeCell ref="A54:L55"/>
    <mergeCell ref="A29:A30"/>
    <mergeCell ref="A31:A32"/>
    <mergeCell ref="A3:K3"/>
    <mergeCell ref="A25:A26"/>
    <mergeCell ref="A27:A28"/>
    <mergeCell ref="A33:A34"/>
    <mergeCell ref="A44:A45"/>
    <mergeCell ref="A17:A18"/>
    <mergeCell ref="A15:A16"/>
    <mergeCell ref="A6:A7"/>
    <mergeCell ref="A4:L4"/>
    <mergeCell ref="A42:A43"/>
    <mergeCell ref="A11:A12"/>
    <mergeCell ref="A38:A39"/>
    <mergeCell ref="A40:A41"/>
    <mergeCell ref="A52:A53"/>
    <mergeCell ref="A50:A51"/>
    <mergeCell ref="A48:A49"/>
    <mergeCell ref="A21:A22"/>
    <mergeCell ref="A9:L9"/>
    <mergeCell ref="A19:A20"/>
    <mergeCell ref="A13:A14"/>
    <mergeCell ref="A23:A24"/>
    <mergeCell ref="B37:C37"/>
    <mergeCell ref="E37:F37"/>
    <mergeCell ref="H37:I37"/>
    <mergeCell ref="K37:L37"/>
    <mergeCell ref="B10:C10"/>
    <mergeCell ref="E10:F10"/>
    <mergeCell ref="H10:I10"/>
    <mergeCell ref="K10:L10"/>
    <mergeCell ref="N10:O10"/>
    <mergeCell ref="Q10:R10"/>
    <mergeCell ref="A5:R5"/>
    <mergeCell ref="A36:R36"/>
    <mergeCell ref="A46:A47"/>
  </mergeCells>
  <phoneticPr fontId="0" type="noConversion"/>
  <printOptions horizontalCentered="1"/>
  <pageMargins left="0" right="0" top="0" bottom="0" header="0" footer="0"/>
  <pageSetup paperSize="9" scale="69" orientation="landscape" blackAndWhite="1" r:id="rId1"/>
  <headerFooter alignWithMargins="0"/>
  <rowBreaks count="1" manualBreakCount="1"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I224"/>
  <sheetViews>
    <sheetView zoomScale="110" zoomScaleNormal="110" workbookViewId="0"/>
  </sheetViews>
  <sheetFormatPr baseColWidth="10" defaultRowHeight="12.75"/>
  <cols>
    <col min="1" max="1" width="3.28515625" style="49" customWidth="1"/>
    <col min="2" max="2" width="5.7109375" style="49" customWidth="1"/>
    <col min="3" max="3" width="5.28515625" style="49" customWidth="1"/>
    <col min="4" max="4" width="6.85546875" style="49" customWidth="1"/>
    <col min="5" max="5" width="4.5703125" style="49" customWidth="1"/>
    <col min="6" max="6" width="2.140625" style="67" customWidth="1"/>
    <col min="7" max="7" width="3.28515625" style="49" customWidth="1"/>
    <col min="8" max="8" width="5.7109375" style="49" customWidth="1"/>
    <col min="9" max="9" width="5.28515625" style="49" customWidth="1"/>
    <col min="10" max="10" width="6.85546875" style="49" customWidth="1"/>
    <col min="11" max="11" width="4.42578125" style="49" customWidth="1"/>
    <col min="12" max="12" width="2.140625" style="67" customWidth="1"/>
    <col min="13" max="13" width="3.28515625" style="49" customWidth="1"/>
    <col min="14" max="14" width="5.7109375" style="49" customWidth="1"/>
    <col min="15" max="15" width="5.28515625" style="49" customWidth="1"/>
    <col min="16" max="16" width="6.85546875" style="49" customWidth="1"/>
    <col min="17" max="17" width="4.42578125" style="49" customWidth="1"/>
    <col min="18" max="18" width="2.140625" style="67" customWidth="1"/>
    <col min="19" max="19" width="3.28515625" style="49" customWidth="1"/>
    <col min="20" max="20" width="5.7109375" style="49" customWidth="1"/>
    <col min="21" max="21" width="5.28515625" style="49" customWidth="1"/>
    <col min="22" max="22" width="6.85546875" style="49" customWidth="1"/>
    <col min="23" max="23" width="4.42578125" style="49" customWidth="1"/>
    <col min="24" max="24" width="2.140625" style="67" customWidth="1"/>
    <col min="25" max="25" width="3.28515625" style="49" customWidth="1"/>
    <col min="26" max="26" width="5.7109375" style="49" customWidth="1"/>
    <col min="27" max="27" width="5.28515625" style="49" customWidth="1"/>
    <col min="28" max="28" width="6.85546875" style="49" customWidth="1"/>
    <col min="29" max="29" width="4.42578125" style="49" customWidth="1"/>
    <col min="30" max="30" width="2.140625" style="67" customWidth="1"/>
    <col min="31" max="31" width="3.28515625" style="49" customWidth="1"/>
    <col min="32" max="32" width="5.7109375" style="49" customWidth="1"/>
    <col min="33" max="33" width="5.28515625" style="49" customWidth="1"/>
    <col min="34" max="34" width="6.85546875" style="49" customWidth="1"/>
    <col min="35" max="35" width="4.42578125" style="49" customWidth="1"/>
    <col min="36" max="16384" width="11.42578125" style="49"/>
  </cols>
  <sheetData>
    <row r="1" spans="1:35" s="1" customFormat="1" ht="26.25" customHeight="1">
      <c r="A1" s="1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35" s="1" customFormat="1" ht="36" customHeight="1">
      <c r="A2" s="349" t="str">
        <f>'Startplan BMF BM Wels2015'!A3</f>
        <v>34. Kegel-Bundesfinanzmeisterschaft  2015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</row>
    <row r="3" spans="1:35" ht="15.75" customHeight="1">
      <c r="A3" s="47"/>
      <c r="B3" s="47"/>
      <c r="C3" s="47"/>
      <c r="D3" s="47"/>
      <c r="E3" s="47"/>
      <c r="F3" s="48"/>
      <c r="G3" s="47"/>
      <c r="H3" s="47"/>
      <c r="I3" s="47"/>
      <c r="J3" s="47"/>
      <c r="K3" s="47"/>
      <c r="L3" s="48"/>
      <c r="M3" s="47"/>
      <c r="N3" s="47"/>
      <c r="O3" s="47"/>
      <c r="P3" s="47"/>
      <c r="Q3" s="47"/>
      <c r="R3" s="48"/>
      <c r="S3" s="47"/>
      <c r="T3" s="47"/>
      <c r="U3" s="47"/>
      <c r="V3" s="47"/>
      <c r="W3" s="47"/>
      <c r="X3" s="48"/>
      <c r="Y3" s="47"/>
      <c r="Z3" s="47"/>
      <c r="AA3" s="47"/>
      <c r="AB3" s="47"/>
      <c r="AC3" s="47"/>
      <c r="AD3" s="48"/>
      <c r="AE3" s="47"/>
      <c r="AF3" s="47"/>
      <c r="AG3" s="47"/>
      <c r="AH3" s="47"/>
      <c r="AI3" s="47"/>
    </row>
    <row r="4" spans="1:35" ht="15">
      <c r="A4" s="50"/>
      <c r="B4" s="51" t="s">
        <v>662</v>
      </c>
      <c r="C4" s="51" t="s">
        <v>663</v>
      </c>
      <c r="D4" s="51" t="s">
        <v>664</v>
      </c>
      <c r="E4" s="51" t="s">
        <v>665</v>
      </c>
      <c r="F4" s="52"/>
      <c r="G4" s="53"/>
      <c r="H4" s="51" t="s">
        <v>662</v>
      </c>
      <c r="I4" s="51" t="s">
        <v>663</v>
      </c>
      <c r="J4" s="51" t="s">
        <v>664</v>
      </c>
      <c r="K4" s="51" t="s">
        <v>665</v>
      </c>
      <c r="L4" s="52"/>
      <c r="M4" s="53"/>
      <c r="N4" s="51" t="s">
        <v>662</v>
      </c>
      <c r="O4" s="51" t="s">
        <v>663</v>
      </c>
      <c r="P4" s="51" t="s">
        <v>664</v>
      </c>
      <c r="Q4" s="51" t="s">
        <v>665</v>
      </c>
      <c r="R4" s="52"/>
      <c r="S4" s="53"/>
      <c r="T4" s="51" t="s">
        <v>662</v>
      </c>
      <c r="U4" s="51" t="s">
        <v>663</v>
      </c>
      <c r="V4" s="51" t="s">
        <v>664</v>
      </c>
      <c r="W4" s="51" t="s">
        <v>665</v>
      </c>
      <c r="X4" s="52"/>
      <c r="Y4" s="53"/>
      <c r="Z4" s="51" t="s">
        <v>662</v>
      </c>
      <c r="AA4" s="51" t="s">
        <v>663</v>
      </c>
      <c r="AB4" s="51" t="s">
        <v>664</v>
      </c>
      <c r="AC4" s="51" t="s">
        <v>665</v>
      </c>
      <c r="AD4" s="52"/>
      <c r="AE4" s="53"/>
      <c r="AF4" s="51" t="s">
        <v>662</v>
      </c>
      <c r="AG4" s="51" t="s">
        <v>663</v>
      </c>
      <c r="AH4" s="51" t="s">
        <v>664</v>
      </c>
      <c r="AI4" s="51" t="s">
        <v>665</v>
      </c>
    </row>
    <row r="5" spans="1:35" ht="36" customHeight="1">
      <c r="A5" s="322" t="str">
        <f>'Startplan BMF BM Wels2015'!$A$9:$L$9</f>
        <v>Freitag, 12. Juni 2015</v>
      </c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49"/>
      <c r="AD5" s="49"/>
    </row>
    <row r="6" spans="1:35" ht="15">
      <c r="A6" s="322">
        <f>'Startplan BMF BM Wels2015'!$A$11</f>
        <v>0.375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49"/>
      <c r="AD6" s="49"/>
    </row>
    <row r="7" spans="1:35" s="85" customFormat="1" ht="15">
      <c r="A7" s="330" t="str">
        <f>'Startplan BMF BM Wels2015'!$B$11</f>
        <v>WEINBERGER Manuela</v>
      </c>
      <c r="B7" s="331"/>
      <c r="C7" s="331"/>
      <c r="D7" s="331"/>
      <c r="E7" s="332"/>
      <c r="F7" s="68"/>
      <c r="G7" s="333" t="str">
        <f>'Startplan BMF BM Wels2015'!$E$11</f>
        <v>EVERS Cordula</v>
      </c>
      <c r="H7" s="334"/>
      <c r="I7" s="334"/>
      <c r="J7" s="334"/>
      <c r="K7" s="335"/>
      <c r="L7" s="68"/>
      <c r="M7" s="336" t="str">
        <f>'Startplan BMF BM Wels2015'!$H$11</f>
        <v/>
      </c>
      <c r="N7" s="337"/>
      <c r="O7" s="337"/>
      <c r="P7" s="337"/>
      <c r="Q7" s="338"/>
      <c r="R7" s="68"/>
      <c r="S7" s="339" t="str">
        <f>'Startplan BMF BM Wels2015'!$K$11</f>
        <v>LECHNER Karl</v>
      </c>
      <c r="T7" s="340"/>
      <c r="U7" s="340"/>
      <c r="V7" s="340"/>
      <c r="W7" s="341"/>
      <c r="X7" s="68"/>
      <c r="Y7" s="298" t="str">
        <f>'Startplan BMF BM Wels2015'!$N$11</f>
        <v>LEHNER Christian</v>
      </c>
      <c r="Z7" s="299"/>
      <c r="AA7" s="299"/>
      <c r="AB7" s="299"/>
      <c r="AC7" s="300"/>
      <c r="AD7" s="68"/>
      <c r="AE7" s="313" t="str">
        <f>'Startplan BMF BM Wels2015'!$Q$11</f>
        <v xml:space="preserve">Dr. FEINDERT Horst </v>
      </c>
      <c r="AF7" s="314"/>
      <c r="AG7" s="314"/>
      <c r="AH7" s="314"/>
      <c r="AI7" s="315"/>
    </row>
    <row r="8" spans="1:35" s="69" customFormat="1" ht="15">
      <c r="A8" s="75" t="str">
        <f>'Startplan BMF BM Wels2015'!$B$12</f>
        <v>Oberösterreich Damen</v>
      </c>
      <c r="B8" s="73"/>
      <c r="C8" s="73"/>
      <c r="D8" s="73"/>
      <c r="E8" s="74" t="str">
        <f>'Startplan BMF BM Wels2015'!C12</f>
        <v>W</v>
      </c>
      <c r="F8" s="68"/>
      <c r="G8" s="76" t="str">
        <f>'Startplan BMF BM Wels2015'!$E$12</f>
        <v>Oberösterreich Damen</v>
      </c>
      <c r="H8" s="77"/>
      <c r="I8" s="77"/>
      <c r="J8" s="77"/>
      <c r="K8" s="78" t="str">
        <f>'Startplan BMF BM Wels2015'!F12</f>
        <v>W</v>
      </c>
      <c r="L8" s="68"/>
      <c r="M8" s="79" t="str">
        <f>'Startplan BMF BM Wels2015'!$H$12</f>
        <v/>
      </c>
      <c r="N8" s="80"/>
      <c r="O8" s="80"/>
      <c r="P8" s="80"/>
      <c r="Q8" s="81" t="str">
        <f>'Startplan BMF BM Wels2015'!I12</f>
        <v/>
      </c>
      <c r="R8" s="68"/>
      <c r="S8" s="82" t="str">
        <f>'Startplan BMF BM Wels2015'!$K$12</f>
        <v>Oberösterreich Herren 1</v>
      </c>
      <c r="T8" s="83"/>
      <c r="U8" s="83"/>
      <c r="V8" s="83"/>
      <c r="W8" s="84" t="str">
        <f>'Startplan BMF BM Wels2015'!L12</f>
        <v>M</v>
      </c>
      <c r="X8" s="68"/>
      <c r="Y8" s="152" t="str">
        <f>'Startplan BMF BM Wels2015'!$N$12</f>
        <v>Öberösterreich Herren 3</v>
      </c>
      <c r="Z8" s="153"/>
      <c r="AA8" s="153"/>
      <c r="AB8" s="153"/>
      <c r="AC8" s="154" t="str">
        <f>'Startplan BMF BM Wels2015'!O12</f>
        <v>M</v>
      </c>
      <c r="AD8" s="68"/>
      <c r="AE8" s="155" t="str">
        <f>'Startplan BMF BM Wels2015'!$Q$12</f>
        <v>Oberösterreich Herren 2</v>
      </c>
      <c r="AF8" s="156"/>
      <c r="AG8" s="156"/>
      <c r="AH8" s="156"/>
      <c r="AI8" s="157" t="str">
        <f>'Startplan BMF BM Wels2015'!R12</f>
        <v>M</v>
      </c>
    </row>
    <row r="9" spans="1:35" ht="15">
      <c r="A9" s="55">
        <v>1</v>
      </c>
      <c r="B9" s="56">
        <v>71</v>
      </c>
      <c r="C9" s="55">
        <f>IF(D9&gt;0,(D9-B9),0)</f>
        <v>44</v>
      </c>
      <c r="D9" s="57">
        <v>115</v>
      </c>
      <c r="E9" s="58">
        <v>0</v>
      </c>
      <c r="F9" s="59"/>
      <c r="G9" s="60">
        <v>2</v>
      </c>
      <c r="H9" s="56">
        <v>77</v>
      </c>
      <c r="I9" s="55">
        <f>IF(J9&gt;0,(J9-H9),0)</f>
        <v>45</v>
      </c>
      <c r="J9" s="57">
        <v>122</v>
      </c>
      <c r="K9" s="58">
        <v>3</v>
      </c>
      <c r="L9" s="59"/>
      <c r="M9" s="60">
        <v>3</v>
      </c>
      <c r="N9" s="56"/>
      <c r="O9" s="55">
        <f>IF(P9&gt;0,(P9-N9),0)</f>
        <v>0</v>
      </c>
      <c r="P9" s="57"/>
      <c r="Q9" s="58"/>
      <c r="R9" s="59"/>
      <c r="S9" s="60">
        <v>4</v>
      </c>
      <c r="T9" s="56">
        <v>81</v>
      </c>
      <c r="U9" s="55">
        <f>IF(V9&gt;0,(V9-T9),0)</f>
        <v>52</v>
      </c>
      <c r="V9" s="57">
        <v>133</v>
      </c>
      <c r="W9" s="58">
        <v>2</v>
      </c>
      <c r="X9" s="59"/>
      <c r="Y9" s="60">
        <v>5</v>
      </c>
      <c r="Z9" s="56">
        <v>80</v>
      </c>
      <c r="AA9" s="55">
        <f>IF(AB9&gt;0,(AB9-Z9),0)</f>
        <v>36</v>
      </c>
      <c r="AB9" s="57">
        <v>116</v>
      </c>
      <c r="AC9" s="58">
        <v>3</v>
      </c>
      <c r="AD9" s="59"/>
      <c r="AE9" s="60">
        <v>6</v>
      </c>
      <c r="AF9" s="56">
        <v>81</v>
      </c>
      <c r="AG9" s="55">
        <f>IF(AH9&gt;0,(AH9-AF9),0)</f>
        <v>34</v>
      </c>
      <c r="AH9" s="57">
        <v>115</v>
      </c>
      <c r="AI9" s="58">
        <v>3</v>
      </c>
    </row>
    <row r="10" spans="1:35" ht="15">
      <c r="A10" s="323" t="str">
        <f>$G$7</f>
        <v>EVERS Cordula</v>
      </c>
      <c r="B10" s="324"/>
      <c r="C10" s="324"/>
      <c r="D10" s="324"/>
      <c r="E10" s="325"/>
      <c r="F10" s="54"/>
      <c r="G10" s="326" t="str">
        <f>$A$7</f>
        <v>WEINBERGER Manuela</v>
      </c>
      <c r="H10" s="327"/>
      <c r="I10" s="327"/>
      <c r="J10" s="327"/>
      <c r="K10" s="328"/>
      <c r="L10" s="54"/>
      <c r="M10" s="304" t="str">
        <f>$S$7</f>
        <v>LECHNER Karl</v>
      </c>
      <c r="N10" s="305"/>
      <c r="O10" s="305"/>
      <c r="P10" s="305"/>
      <c r="Q10" s="306"/>
      <c r="R10" s="54"/>
      <c r="S10" s="307" t="str">
        <f>$M$7</f>
        <v/>
      </c>
      <c r="T10" s="308"/>
      <c r="U10" s="308"/>
      <c r="V10" s="308"/>
      <c r="W10" s="309"/>
      <c r="X10" s="54"/>
      <c r="Y10" s="301" t="str">
        <f>$AE$7</f>
        <v xml:space="preserve">Dr. FEINDERT Horst </v>
      </c>
      <c r="Z10" s="302"/>
      <c r="AA10" s="302"/>
      <c r="AB10" s="302"/>
      <c r="AC10" s="303"/>
      <c r="AD10" s="54"/>
      <c r="AE10" s="316" t="str">
        <f>$Y$7</f>
        <v>LEHNER Christian</v>
      </c>
      <c r="AF10" s="317"/>
      <c r="AG10" s="317"/>
      <c r="AH10" s="317"/>
      <c r="AI10" s="318"/>
    </row>
    <row r="11" spans="1:35" ht="15">
      <c r="A11" s="55">
        <v>1</v>
      </c>
      <c r="B11" s="56">
        <v>82</v>
      </c>
      <c r="C11" s="55">
        <f>IF(D11&gt;0,(D11-B11),0)</f>
        <v>44</v>
      </c>
      <c r="D11" s="57">
        <v>126</v>
      </c>
      <c r="E11" s="58">
        <v>6</v>
      </c>
      <c r="F11" s="59"/>
      <c r="G11" s="60">
        <v>2</v>
      </c>
      <c r="H11" s="56">
        <v>79</v>
      </c>
      <c r="I11" s="55">
        <f>IF(J11&gt;0,(J11-H11),0)</f>
        <v>53</v>
      </c>
      <c r="J11" s="57">
        <v>132</v>
      </c>
      <c r="K11" s="58">
        <v>2</v>
      </c>
      <c r="L11" s="59"/>
      <c r="M11" s="60">
        <v>3</v>
      </c>
      <c r="N11" s="56">
        <v>87</v>
      </c>
      <c r="O11" s="55">
        <f>IF(P11&gt;0,(P11-N11),0)</f>
        <v>33</v>
      </c>
      <c r="P11" s="57">
        <v>120</v>
      </c>
      <c r="Q11" s="58">
        <v>3</v>
      </c>
      <c r="R11" s="59"/>
      <c r="S11" s="60">
        <v>4</v>
      </c>
      <c r="T11" s="56"/>
      <c r="U11" s="55">
        <f>IF(V11&gt;0,(V11-T11),0)</f>
        <v>0</v>
      </c>
      <c r="V11" s="57"/>
      <c r="W11" s="58"/>
      <c r="X11" s="59"/>
      <c r="Y11" s="60">
        <v>5</v>
      </c>
      <c r="Z11" s="56">
        <v>95</v>
      </c>
      <c r="AA11" s="55">
        <f>IF(AB11&gt;0,(AB11-Z11),0)</f>
        <v>26</v>
      </c>
      <c r="AB11" s="57">
        <v>121</v>
      </c>
      <c r="AC11" s="58">
        <v>6</v>
      </c>
      <c r="AD11" s="59"/>
      <c r="AE11" s="60">
        <v>6</v>
      </c>
      <c r="AF11" s="56">
        <v>88</v>
      </c>
      <c r="AG11" s="55">
        <f>IF(AH11&gt;0,(AH11-AF11),0)</f>
        <v>32</v>
      </c>
      <c r="AH11" s="57">
        <v>120</v>
      </c>
      <c r="AI11" s="58">
        <v>5</v>
      </c>
    </row>
    <row r="12" spans="1:35" ht="15">
      <c r="A12" s="301" t="str">
        <f>$AE$7</f>
        <v xml:space="preserve">Dr. FEINDERT Horst </v>
      </c>
      <c r="B12" s="302"/>
      <c r="C12" s="302"/>
      <c r="D12" s="302"/>
      <c r="E12" s="303"/>
      <c r="F12" s="61"/>
      <c r="G12" s="316" t="str">
        <f>$Y$7</f>
        <v>LEHNER Christian</v>
      </c>
      <c r="H12" s="317"/>
      <c r="I12" s="317"/>
      <c r="J12" s="317"/>
      <c r="K12" s="318"/>
      <c r="L12" s="54"/>
      <c r="M12" s="323" t="str">
        <f>$G$7</f>
        <v>EVERS Cordula</v>
      </c>
      <c r="N12" s="324"/>
      <c r="O12" s="324"/>
      <c r="P12" s="324"/>
      <c r="Q12" s="325"/>
      <c r="R12" s="61"/>
      <c r="S12" s="326" t="str">
        <f>$A$7</f>
        <v>WEINBERGER Manuela</v>
      </c>
      <c r="T12" s="327"/>
      <c r="U12" s="327"/>
      <c r="V12" s="327"/>
      <c r="W12" s="328"/>
      <c r="X12" s="61"/>
      <c r="Y12" s="304" t="str">
        <f>$S$7</f>
        <v>LECHNER Karl</v>
      </c>
      <c r="Z12" s="305"/>
      <c r="AA12" s="305"/>
      <c r="AB12" s="305"/>
      <c r="AC12" s="306"/>
      <c r="AD12" s="61"/>
      <c r="AE12" s="307" t="str">
        <f>$M$7</f>
        <v/>
      </c>
      <c r="AF12" s="308"/>
      <c r="AG12" s="308"/>
      <c r="AH12" s="308"/>
      <c r="AI12" s="309"/>
    </row>
    <row r="13" spans="1:35" ht="15">
      <c r="A13" s="55">
        <v>1</v>
      </c>
      <c r="B13" s="56">
        <v>88</v>
      </c>
      <c r="C13" s="55">
        <f>IF(D13&gt;0,(D13-B13),0)</f>
        <v>45</v>
      </c>
      <c r="D13" s="57">
        <v>133</v>
      </c>
      <c r="E13" s="58">
        <v>3</v>
      </c>
      <c r="F13" s="62"/>
      <c r="G13" s="60">
        <v>2</v>
      </c>
      <c r="H13" s="56">
        <v>93</v>
      </c>
      <c r="I13" s="55">
        <f>IF(J13&gt;0,(J13-H13),0)</f>
        <v>36</v>
      </c>
      <c r="J13" s="57">
        <v>129</v>
      </c>
      <c r="K13" s="58">
        <v>1</v>
      </c>
      <c r="L13" s="59"/>
      <c r="M13" s="60">
        <v>3</v>
      </c>
      <c r="N13" s="56">
        <v>77</v>
      </c>
      <c r="O13" s="55">
        <f>IF(P13&gt;0,(P13-N13),0)</f>
        <v>26</v>
      </c>
      <c r="P13" s="57">
        <v>103</v>
      </c>
      <c r="Q13" s="58">
        <v>3</v>
      </c>
      <c r="R13" s="59"/>
      <c r="S13" s="60">
        <v>4</v>
      </c>
      <c r="T13" s="56">
        <v>106</v>
      </c>
      <c r="U13" s="55">
        <f>IF(V13&gt;0,(V13-T13),0)</f>
        <v>42</v>
      </c>
      <c r="V13" s="57">
        <v>148</v>
      </c>
      <c r="W13" s="58">
        <v>3</v>
      </c>
      <c r="X13" s="59"/>
      <c r="Y13" s="60">
        <v>5</v>
      </c>
      <c r="Z13" s="56">
        <v>88</v>
      </c>
      <c r="AA13" s="55">
        <f>IF(AB13&gt;0,(AB13-Z13),0)</f>
        <v>38</v>
      </c>
      <c r="AB13" s="57">
        <v>126</v>
      </c>
      <c r="AC13" s="58">
        <v>2</v>
      </c>
      <c r="AD13" s="59"/>
      <c r="AE13" s="60">
        <v>6</v>
      </c>
      <c r="AF13" s="56"/>
      <c r="AG13" s="55">
        <f>IF(AH13&gt;0,(AH13-AF13),0)</f>
        <v>0</v>
      </c>
      <c r="AH13" s="57"/>
      <c r="AI13" s="58"/>
    </row>
    <row r="14" spans="1:35" ht="15">
      <c r="A14" s="316" t="str">
        <f>$Y$7</f>
        <v>LEHNER Christian</v>
      </c>
      <c r="B14" s="317"/>
      <c r="C14" s="317"/>
      <c r="D14" s="317"/>
      <c r="E14" s="318"/>
      <c r="F14" s="61"/>
      <c r="G14" s="301" t="str">
        <f>$AE$7</f>
        <v xml:space="preserve">Dr. FEINDERT Horst </v>
      </c>
      <c r="H14" s="302"/>
      <c r="I14" s="302"/>
      <c r="J14" s="302"/>
      <c r="K14" s="303"/>
      <c r="L14" s="54"/>
      <c r="M14" s="326" t="str">
        <f>$A$7</f>
        <v>WEINBERGER Manuela</v>
      </c>
      <c r="N14" s="327"/>
      <c r="O14" s="327"/>
      <c r="P14" s="327"/>
      <c r="Q14" s="328"/>
      <c r="R14" s="61"/>
      <c r="S14" s="323" t="str">
        <f>$G$7</f>
        <v>EVERS Cordula</v>
      </c>
      <c r="T14" s="324"/>
      <c r="U14" s="324"/>
      <c r="V14" s="324"/>
      <c r="W14" s="325"/>
      <c r="X14" s="61"/>
      <c r="Y14" s="307" t="str">
        <f>$M$7</f>
        <v/>
      </c>
      <c r="Z14" s="308"/>
      <c r="AA14" s="308"/>
      <c r="AB14" s="308"/>
      <c r="AC14" s="309"/>
      <c r="AD14" s="61"/>
      <c r="AE14" s="304" t="str">
        <f>$S$7</f>
        <v>LECHNER Karl</v>
      </c>
      <c r="AF14" s="305"/>
      <c r="AG14" s="305"/>
      <c r="AH14" s="305"/>
      <c r="AI14" s="306"/>
    </row>
    <row r="15" spans="1:35" ht="15">
      <c r="A15" s="63">
        <v>1</v>
      </c>
      <c r="B15" s="64">
        <v>75</v>
      </c>
      <c r="C15" s="63">
        <f>IF(D15&gt;0,(D15-B15),0)</f>
        <v>35</v>
      </c>
      <c r="D15" s="65">
        <v>110</v>
      </c>
      <c r="E15" s="66">
        <v>1</v>
      </c>
      <c r="F15" s="62"/>
      <c r="G15" s="63">
        <v>2</v>
      </c>
      <c r="H15" s="64">
        <v>92</v>
      </c>
      <c r="I15" s="63">
        <f>IF(J15&gt;0,(J15-H15),0)</f>
        <v>40</v>
      </c>
      <c r="J15" s="65">
        <v>132</v>
      </c>
      <c r="K15" s="66">
        <v>1</v>
      </c>
      <c r="L15" s="59"/>
      <c r="M15" s="60">
        <v>3</v>
      </c>
      <c r="N15" s="64">
        <v>96</v>
      </c>
      <c r="O15" s="63">
        <f>IF(P15&gt;0,(P15-N15),0)</f>
        <v>45</v>
      </c>
      <c r="P15" s="65">
        <v>141</v>
      </c>
      <c r="Q15" s="66">
        <v>1</v>
      </c>
      <c r="R15" s="59"/>
      <c r="S15" s="63">
        <v>4</v>
      </c>
      <c r="T15" s="64">
        <v>91</v>
      </c>
      <c r="U15" s="63">
        <f>IF(V15&gt;0,(V15-T15),0)</f>
        <v>42</v>
      </c>
      <c r="V15" s="65">
        <v>133</v>
      </c>
      <c r="W15" s="66">
        <v>1</v>
      </c>
      <c r="X15" s="59"/>
      <c r="Y15" s="63">
        <v>5</v>
      </c>
      <c r="Z15" s="64"/>
      <c r="AA15" s="63">
        <f>IF(AB15&gt;0,(AB15-Z15),0)</f>
        <v>0</v>
      </c>
      <c r="AB15" s="65"/>
      <c r="AC15" s="66"/>
      <c r="AD15" s="59"/>
      <c r="AE15" s="63">
        <v>6</v>
      </c>
      <c r="AF15" s="64">
        <v>97</v>
      </c>
      <c r="AG15" s="63">
        <f>IF(AH15&gt;0,(AH15-AF15),0)</f>
        <v>28</v>
      </c>
      <c r="AH15" s="65">
        <v>125</v>
      </c>
      <c r="AI15" s="66">
        <v>3</v>
      </c>
    </row>
    <row r="16" spans="1:35" ht="36" customHeight="1">
      <c r="A16" s="322" t="str">
        <f>'Startplan BMF BM Wels2015'!$A$9:$L$9</f>
        <v>Freitag, 12. Juni 2015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49"/>
      <c r="AD16" s="49"/>
    </row>
    <row r="17" spans="1:35" ht="15">
      <c r="A17" s="329">
        <f>'Startplan BMF BM Wels2015'!A13</f>
        <v>0.41666666666666702</v>
      </c>
      <c r="B17" s="329"/>
      <c r="C17" s="47"/>
      <c r="D17" s="47"/>
      <c r="E17" s="47"/>
      <c r="F17" s="48"/>
      <c r="G17" s="47"/>
      <c r="H17" s="47"/>
      <c r="I17" s="47"/>
      <c r="J17" s="47"/>
      <c r="K17" s="47"/>
      <c r="L17" s="48"/>
      <c r="M17" s="47"/>
      <c r="N17" s="47"/>
      <c r="O17" s="47"/>
      <c r="P17" s="47"/>
      <c r="Q17" s="47"/>
      <c r="R17" s="48"/>
      <c r="S17" s="47"/>
      <c r="T17" s="47"/>
      <c r="U17" s="47"/>
      <c r="V17" s="47"/>
      <c r="W17" s="47"/>
      <c r="X17" s="48"/>
      <c r="Y17" s="47"/>
      <c r="Z17" s="47"/>
      <c r="AA17" s="47"/>
      <c r="AB17" s="47"/>
      <c r="AC17" s="47"/>
      <c r="AD17" s="48"/>
      <c r="AE17" s="47"/>
      <c r="AF17" s="47"/>
      <c r="AG17" s="47"/>
      <c r="AH17" s="47"/>
      <c r="AI17" s="47"/>
    </row>
    <row r="18" spans="1:35" s="85" customFormat="1" ht="15">
      <c r="A18" s="330" t="str">
        <f>'Startplan BMF BM Wels2015'!B13</f>
        <v>GACH Johann</v>
      </c>
      <c r="B18" s="331"/>
      <c r="C18" s="331"/>
      <c r="D18" s="331"/>
      <c r="E18" s="332"/>
      <c r="F18" s="68"/>
      <c r="G18" s="345" t="str">
        <f>'Startplan BMF BM Wels2015'!E13</f>
        <v>GRABENBERGER Herbert</v>
      </c>
      <c r="H18" s="346"/>
      <c r="I18" s="346"/>
      <c r="J18" s="346"/>
      <c r="K18" s="347"/>
      <c r="L18" s="68"/>
      <c r="M18" s="336" t="str">
        <f>'Startplan BMF BM Wels2015'!H13</f>
        <v>GSTÖTTNER Ulrike</v>
      </c>
      <c r="N18" s="337"/>
      <c r="O18" s="337"/>
      <c r="P18" s="337"/>
      <c r="Q18" s="338"/>
      <c r="R18" s="68"/>
      <c r="S18" s="339" t="str">
        <f>'Startplan BMF BM Wels2015'!K13</f>
        <v>ORTHABER Hermine</v>
      </c>
      <c r="T18" s="340"/>
      <c r="U18" s="340"/>
      <c r="V18" s="340"/>
      <c r="W18" s="341"/>
      <c r="X18" s="68"/>
      <c r="Y18" s="298" t="str">
        <f>'Startplan BMF BM Wels2015'!N13</f>
        <v>HASLAUER Franz</v>
      </c>
      <c r="Z18" s="299"/>
      <c r="AA18" s="299"/>
      <c r="AB18" s="299"/>
      <c r="AC18" s="300"/>
      <c r="AD18" s="68"/>
      <c r="AE18" s="313" t="str">
        <f>'Startplan BMF BM Wels2015'!Q13</f>
        <v>ALDRIAN Wolfgang</v>
      </c>
      <c r="AF18" s="314"/>
      <c r="AG18" s="314"/>
      <c r="AH18" s="314"/>
      <c r="AI18" s="315"/>
    </row>
    <row r="19" spans="1:35" s="69" customFormat="1" ht="15">
      <c r="A19" s="75" t="str">
        <f>'Startplan BMF BM Wels2015'!B14</f>
        <v>Oberösterreich Herren 1</v>
      </c>
      <c r="B19" s="73"/>
      <c r="C19" s="73"/>
      <c r="D19" s="73"/>
      <c r="E19" s="74" t="str">
        <f>'Startplan BMF BM Wels2015'!C14</f>
        <v>M</v>
      </c>
      <c r="F19" s="68"/>
      <c r="G19" s="76" t="str">
        <f>'Startplan BMF BM Wels2015'!E14</f>
        <v>Öberösterreich Herren 3</v>
      </c>
      <c r="H19" s="77"/>
      <c r="I19" s="77"/>
      <c r="J19" s="77"/>
      <c r="K19" s="78" t="str">
        <f>'Startplan BMF BM Wels2015'!F14</f>
        <v>M</v>
      </c>
      <c r="L19" s="68"/>
      <c r="M19" s="79" t="str">
        <f>'Startplan BMF BM Wels2015'!H14</f>
        <v>Oberösterreich Damen</v>
      </c>
      <c r="N19" s="80"/>
      <c r="O19" s="80"/>
      <c r="P19" s="80"/>
      <c r="Q19" s="81" t="str">
        <f>'Startplan BMF BM Wels2015'!I14</f>
        <v>W</v>
      </c>
      <c r="R19" s="68"/>
      <c r="S19" s="82" t="str">
        <f>'Startplan BMF BM Wels2015'!K14</f>
        <v>Steiermark Damen</v>
      </c>
      <c r="T19" s="83"/>
      <c r="U19" s="83"/>
      <c r="V19" s="83"/>
      <c r="W19" s="84" t="str">
        <f>'Startplan BMF BM Wels2015'!L14</f>
        <v>W</v>
      </c>
      <c r="X19" s="68"/>
      <c r="Y19" s="152" t="str">
        <f>'Startplan BMF BM Wels2015'!N14</f>
        <v xml:space="preserve">Salzburg Herren </v>
      </c>
      <c r="Z19" s="153"/>
      <c r="AA19" s="153"/>
      <c r="AB19" s="153"/>
      <c r="AC19" s="154" t="str">
        <f>'Startplan BMF BM Wels2015'!O14</f>
        <v>M</v>
      </c>
      <c r="AD19" s="68"/>
      <c r="AE19" s="155" t="str">
        <f>'Startplan BMF BM Wels2015'!Q14</f>
        <v xml:space="preserve">Steiermark Herren </v>
      </c>
      <c r="AF19" s="156"/>
      <c r="AG19" s="156"/>
      <c r="AH19" s="156"/>
      <c r="AI19" s="157" t="str">
        <f>'Startplan BMF BM Wels2015'!R14</f>
        <v>M</v>
      </c>
    </row>
    <row r="20" spans="1:35" ht="15">
      <c r="A20" s="55">
        <v>1</v>
      </c>
      <c r="B20" s="56">
        <v>83</v>
      </c>
      <c r="C20" s="55">
        <f>IF(D20&gt;0,(D20-B20),0)</f>
        <v>42</v>
      </c>
      <c r="D20" s="57">
        <v>125</v>
      </c>
      <c r="E20" s="58">
        <v>4</v>
      </c>
      <c r="F20" s="59"/>
      <c r="G20" s="60">
        <v>2</v>
      </c>
      <c r="H20" s="56">
        <v>79</v>
      </c>
      <c r="I20" s="55">
        <f>IF(J20&gt;0,(J20-H20),0)</f>
        <v>25</v>
      </c>
      <c r="J20" s="57">
        <v>104</v>
      </c>
      <c r="K20" s="58">
        <v>5</v>
      </c>
      <c r="L20" s="59"/>
      <c r="M20" s="60">
        <v>3</v>
      </c>
      <c r="N20" s="56">
        <v>88</v>
      </c>
      <c r="O20" s="55">
        <f>IF(P20&gt;0,(P20-N20),0)</f>
        <v>23</v>
      </c>
      <c r="P20" s="57">
        <v>111</v>
      </c>
      <c r="Q20" s="58">
        <v>7</v>
      </c>
      <c r="R20" s="59"/>
      <c r="S20" s="60">
        <v>4</v>
      </c>
      <c r="T20" s="56">
        <v>89</v>
      </c>
      <c r="U20" s="55">
        <f>IF(V20&gt;0,(V20-T20),0)</f>
        <v>35</v>
      </c>
      <c r="V20" s="57">
        <v>124</v>
      </c>
      <c r="W20" s="58">
        <v>5</v>
      </c>
      <c r="X20" s="59"/>
      <c r="Y20" s="60">
        <v>5</v>
      </c>
      <c r="Z20" s="56">
        <v>78</v>
      </c>
      <c r="AA20" s="55">
        <f>IF(AB20&gt;0,(AB20-Z20),0)</f>
        <v>35</v>
      </c>
      <c r="AB20" s="57">
        <v>113</v>
      </c>
      <c r="AC20" s="58">
        <v>2</v>
      </c>
      <c r="AD20" s="59"/>
      <c r="AE20" s="60">
        <v>6</v>
      </c>
      <c r="AF20" s="56">
        <v>72</v>
      </c>
      <c r="AG20" s="55">
        <f>IF(AH20&gt;0,(AH20-AF20),0)</f>
        <v>36</v>
      </c>
      <c r="AH20" s="57">
        <v>108</v>
      </c>
      <c r="AI20" s="58">
        <v>3</v>
      </c>
    </row>
    <row r="21" spans="1:35" ht="15">
      <c r="A21" s="342" t="str">
        <f>$G$18</f>
        <v>GRABENBERGER Herbert</v>
      </c>
      <c r="B21" s="343"/>
      <c r="C21" s="343"/>
      <c r="D21" s="343"/>
      <c r="E21" s="344"/>
      <c r="F21" s="54"/>
      <c r="G21" s="326" t="str">
        <f>$A$18</f>
        <v>GACH Johann</v>
      </c>
      <c r="H21" s="327"/>
      <c r="I21" s="327"/>
      <c r="J21" s="327"/>
      <c r="K21" s="328"/>
      <c r="L21" s="54"/>
      <c r="M21" s="304" t="str">
        <f>$S$18</f>
        <v>ORTHABER Hermine</v>
      </c>
      <c r="N21" s="305"/>
      <c r="O21" s="305"/>
      <c r="P21" s="305"/>
      <c r="Q21" s="306"/>
      <c r="R21" s="54"/>
      <c r="S21" s="307" t="str">
        <f>$M$18</f>
        <v>GSTÖTTNER Ulrike</v>
      </c>
      <c r="T21" s="308"/>
      <c r="U21" s="308"/>
      <c r="V21" s="308"/>
      <c r="W21" s="309"/>
      <c r="X21" s="54"/>
      <c r="Y21" s="301" t="str">
        <f>AE18</f>
        <v>ALDRIAN Wolfgang</v>
      </c>
      <c r="Z21" s="302"/>
      <c r="AA21" s="302"/>
      <c r="AB21" s="302"/>
      <c r="AC21" s="303"/>
      <c r="AD21" s="54"/>
      <c r="AE21" s="316" t="str">
        <f>Y18</f>
        <v>HASLAUER Franz</v>
      </c>
      <c r="AF21" s="317"/>
      <c r="AG21" s="317"/>
      <c r="AH21" s="317"/>
      <c r="AI21" s="318"/>
    </row>
    <row r="22" spans="1:35" ht="15">
      <c r="A22" s="55">
        <v>1</v>
      </c>
      <c r="B22" s="56">
        <v>75</v>
      </c>
      <c r="C22" s="55">
        <f>IF(D22&gt;0,(D22-B22),0)</f>
        <v>35</v>
      </c>
      <c r="D22" s="57">
        <v>110</v>
      </c>
      <c r="E22" s="58">
        <v>6</v>
      </c>
      <c r="F22" s="59"/>
      <c r="G22" s="60">
        <v>2</v>
      </c>
      <c r="H22" s="56">
        <v>84</v>
      </c>
      <c r="I22" s="55">
        <f>IF(J22&gt;0,(J22-H22),0)</f>
        <v>15</v>
      </c>
      <c r="J22" s="57">
        <v>99</v>
      </c>
      <c r="K22" s="58">
        <v>10</v>
      </c>
      <c r="L22" s="59"/>
      <c r="M22" s="60">
        <v>3</v>
      </c>
      <c r="N22" s="56">
        <v>91</v>
      </c>
      <c r="O22" s="55">
        <f>IF(P22&gt;0,(P22-N22),0)</f>
        <v>27</v>
      </c>
      <c r="P22" s="57">
        <v>118</v>
      </c>
      <c r="Q22" s="58">
        <v>5</v>
      </c>
      <c r="R22" s="59"/>
      <c r="S22" s="60">
        <v>4</v>
      </c>
      <c r="T22" s="56">
        <v>88</v>
      </c>
      <c r="U22" s="55">
        <f>IF(V22&gt;0,(V22-T22),0)</f>
        <v>36</v>
      </c>
      <c r="V22" s="57">
        <v>124</v>
      </c>
      <c r="W22" s="58">
        <v>3</v>
      </c>
      <c r="X22" s="59"/>
      <c r="Y22" s="60">
        <v>5</v>
      </c>
      <c r="Z22" s="56">
        <v>71</v>
      </c>
      <c r="AA22" s="55">
        <f>IF(AB22&gt;0,(AB22-Z22),0)</f>
        <v>31</v>
      </c>
      <c r="AB22" s="57">
        <v>102</v>
      </c>
      <c r="AC22" s="58">
        <v>3</v>
      </c>
      <c r="AD22" s="59"/>
      <c r="AE22" s="60">
        <v>6</v>
      </c>
      <c r="AF22" s="56">
        <v>93</v>
      </c>
      <c r="AG22" s="55">
        <f>IF(AH22&gt;0,(AH22-AF22),0)</f>
        <v>53</v>
      </c>
      <c r="AH22" s="57">
        <v>146</v>
      </c>
      <c r="AI22" s="58">
        <v>1</v>
      </c>
    </row>
    <row r="23" spans="1:35" ht="15">
      <c r="A23" s="301" t="str">
        <f>$AE$18</f>
        <v>ALDRIAN Wolfgang</v>
      </c>
      <c r="B23" s="302"/>
      <c r="C23" s="302"/>
      <c r="D23" s="302"/>
      <c r="E23" s="303"/>
      <c r="F23" s="61"/>
      <c r="G23" s="316" t="str">
        <f>$Y$18</f>
        <v>HASLAUER Franz</v>
      </c>
      <c r="H23" s="317"/>
      <c r="I23" s="317"/>
      <c r="J23" s="317"/>
      <c r="K23" s="318"/>
      <c r="L23" s="54"/>
      <c r="M23" s="342" t="str">
        <f>$G$18</f>
        <v>GRABENBERGER Herbert</v>
      </c>
      <c r="N23" s="343"/>
      <c r="O23" s="343"/>
      <c r="P23" s="343"/>
      <c r="Q23" s="344"/>
      <c r="R23" s="61"/>
      <c r="S23" s="326" t="str">
        <f>$A$18</f>
        <v>GACH Johann</v>
      </c>
      <c r="T23" s="327"/>
      <c r="U23" s="327"/>
      <c r="V23" s="327"/>
      <c r="W23" s="328"/>
      <c r="X23" s="61"/>
      <c r="Y23" s="304" t="str">
        <f>S18</f>
        <v>ORTHABER Hermine</v>
      </c>
      <c r="Z23" s="305"/>
      <c r="AA23" s="305"/>
      <c r="AB23" s="305"/>
      <c r="AC23" s="306"/>
      <c r="AD23" s="61"/>
      <c r="AE23" s="307" t="str">
        <f>M18</f>
        <v>GSTÖTTNER Ulrike</v>
      </c>
      <c r="AF23" s="308"/>
      <c r="AG23" s="308"/>
      <c r="AH23" s="308"/>
      <c r="AI23" s="309"/>
    </row>
    <row r="24" spans="1:35" ht="15">
      <c r="A24" s="55">
        <v>1</v>
      </c>
      <c r="B24" s="56">
        <v>74</v>
      </c>
      <c r="C24" s="55">
        <f>IF(D24&gt;0,(D24-B24),0)</f>
        <v>35</v>
      </c>
      <c r="D24" s="57">
        <v>109</v>
      </c>
      <c r="E24" s="58">
        <v>2</v>
      </c>
      <c r="F24" s="62"/>
      <c r="G24" s="60">
        <v>2</v>
      </c>
      <c r="H24" s="56">
        <v>95</v>
      </c>
      <c r="I24" s="55">
        <f>IF(J24&gt;0,(J24-H24),0)</f>
        <v>26</v>
      </c>
      <c r="J24" s="57">
        <v>121</v>
      </c>
      <c r="K24" s="58">
        <v>2</v>
      </c>
      <c r="L24" s="59"/>
      <c r="M24" s="60">
        <v>3</v>
      </c>
      <c r="N24" s="56">
        <v>93</v>
      </c>
      <c r="O24" s="55">
        <f>IF(P24&gt;0,(P24-N24),0)</f>
        <v>26</v>
      </c>
      <c r="P24" s="57">
        <v>119</v>
      </c>
      <c r="Q24" s="58">
        <v>4</v>
      </c>
      <c r="R24" s="59"/>
      <c r="S24" s="60">
        <v>4</v>
      </c>
      <c r="T24" s="56">
        <v>83</v>
      </c>
      <c r="U24" s="55">
        <f>IF(V24&gt;0,(V24-T24),0)</f>
        <v>18</v>
      </c>
      <c r="V24" s="57">
        <v>101</v>
      </c>
      <c r="W24" s="58">
        <v>9</v>
      </c>
      <c r="X24" s="59"/>
      <c r="Y24" s="60">
        <v>5</v>
      </c>
      <c r="Z24" s="56">
        <v>87</v>
      </c>
      <c r="AA24" s="55">
        <f>IF(AB24&gt;0,(AB24-Z24),0)</f>
        <v>41</v>
      </c>
      <c r="AB24" s="57">
        <v>128</v>
      </c>
      <c r="AC24" s="58">
        <v>4</v>
      </c>
      <c r="AD24" s="59"/>
      <c r="AE24" s="60">
        <v>6</v>
      </c>
      <c r="AF24" s="56">
        <v>87</v>
      </c>
      <c r="AG24" s="55">
        <f>IF(AH24&gt;0,(AH24-AF24),0)</f>
        <v>27</v>
      </c>
      <c r="AH24" s="57">
        <v>114</v>
      </c>
      <c r="AI24" s="58">
        <v>4</v>
      </c>
    </row>
    <row r="25" spans="1:35" ht="15">
      <c r="A25" s="316" t="str">
        <f>$Y$18</f>
        <v>HASLAUER Franz</v>
      </c>
      <c r="B25" s="317"/>
      <c r="C25" s="317"/>
      <c r="D25" s="317"/>
      <c r="E25" s="318"/>
      <c r="F25" s="61"/>
      <c r="G25" s="301" t="str">
        <f>$AE$18</f>
        <v>ALDRIAN Wolfgang</v>
      </c>
      <c r="H25" s="302"/>
      <c r="I25" s="302"/>
      <c r="J25" s="302"/>
      <c r="K25" s="303"/>
      <c r="L25" s="54"/>
      <c r="M25" s="326" t="str">
        <f>$A$18</f>
        <v>GACH Johann</v>
      </c>
      <c r="N25" s="327"/>
      <c r="O25" s="327"/>
      <c r="P25" s="327"/>
      <c r="Q25" s="328"/>
      <c r="R25" s="61"/>
      <c r="S25" s="342" t="str">
        <f>$G$18</f>
        <v>GRABENBERGER Herbert</v>
      </c>
      <c r="T25" s="343"/>
      <c r="U25" s="343"/>
      <c r="V25" s="343"/>
      <c r="W25" s="344"/>
      <c r="X25" s="61"/>
      <c r="Y25" s="307" t="str">
        <f>M18</f>
        <v>GSTÖTTNER Ulrike</v>
      </c>
      <c r="Z25" s="308"/>
      <c r="AA25" s="308"/>
      <c r="AB25" s="308"/>
      <c r="AC25" s="309"/>
      <c r="AD25" s="61"/>
      <c r="AE25" s="304" t="str">
        <f>S18</f>
        <v>ORTHABER Hermine</v>
      </c>
      <c r="AF25" s="305"/>
      <c r="AG25" s="305"/>
      <c r="AH25" s="305"/>
      <c r="AI25" s="306"/>
    </row>
    <row r="26" spans="1:35" ht="15">
      <c r="A26" s="63">
        <v>1</v>
      </c>
      <c r="B26" s="64">
        <v>84</v>
      </c>
      <c r="C26" s="63">
        <f>IF(D26&gt;0,(D26-B26),0)</f>
        <v>26</v>
      </c>
      <c r="D26" s="65">
        <v>110</v>
      </c>
      <c r="E26" s="66">
        <v>5</v>
      </c>
      <c r="F26" s="62"/>
      <c r="G26" s="63">
        <v>2</v>
      </c>
      <c r="H26" s="64">
        <v>84</v>
      </c>
      <c r="I26" s="63">
        <f>IF(J26&gt;0,(J26-H26),0)</f>
        <v>35</v>
      </c>
      <c r="J26" s="65">
        <v>119</v>
      </c>
      <c r="K26" s="66">
        <v>1</v>
      </c>
      <c r="L26" s="59"/>
      <c r="M26" s="60">
        <v>3</v>
      </c>
      <c r="N26" s="64">
        <v>91</v>
      </c>
      <c r="O26" s="63">
        <f>IF(P26&gt;0,(P26-N26),0)</f>
        <v>26</v>
      </c>
      <c r="P26" s="65">
        <v>117</v>
      </c>
      <c r="Q26" s="66">
        <v>5</v>
      </c>
      <c r="R26" s="59"/>
      <c r="S26" s="63">
        <v>4</v>
      </c>
      <c r="T26" s="64">
        <v>74</v>
      </c>
      <c r="U26" s="63">
        <f>IF(V26&gt;0,(V26-T26),0)</f>
        <v>35</v>
      </c>
      <c r="V26" s="65">
        <v>109</v>
      </c>
      <c r="W26" s="66">
        <v>2</v>
      </c>
      <c r="X26" s="59"/>
      <c r="Y26" s="63">
        <v>5</v>
      </c>
      <c r="Z26" s="64">
        <v>67</v>
      </c>
      <c r="AA26" s="63">
        <f>IF(AB26&gt;0,(AB26-Z26),0)</f>
        <v>35</v>
      </c>
      <c r="AB26" s="65">
        <v>102</v>
      </c>
      <c r="AC26" s="66">
        <v>3</v>
      </c>
      <c r="AD26" s="59"/>
      <c r="AE26" s="63">
        <v>6</v>
      </c>
      <c r="AF26" s="64">
        <v>91</v>
      </c>
      <c r="AG26" s="63">
        <f>IF(AH26&gt;0,(AH26-AF26),0)</f>
        <v>27</v>
      </c>
      <c r="AH26" s="65">
        <v>118</v>
      </c>
      <c r="AI26" s="66">
        <v>3</v>
      </c>
    </row>
    <row r="27" spans="1:35" ht="36" customHeight="1">
      <c r="A27" s="322" t="str">
        <f>'Startplan BMF BM Wels2015'!$A$9:$L$9</f>
        <v>Freitag, 12. Juni 2015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49"/>
      <c r="AD27" s="49"/>
    </row>
    <row r="28" spans="1:35" s="70" customFormat="1" ht="15">
      <c r="A28" s="329">
        <f>'Startplan BMF BM Wels2015'!A15</f>
        <v>0.45833333333333298</v>
      </c>
      <c r="B28" s="329"/>
      <c r="D28" s="71"/>
      <c r="E28" s="71"/>
      <c r="F28" s="72"/>
      <c r="G28" s="71"/>
      <c r="H28" s="71"/>
      <c r="I28" s="71"/>
      <c r="J28" s="71"/>
      <c r="K28" s="71"/>
      <c r="L28" s="72"/>
      <c r="M28" s="71"/>
      <c r="N28" s="71"/>
      <c r="O28" s="71"/>
      <c r="P28" s="71"/>
      <c r="Q28" s="71"/>
      <c r="R28" s="72"/>
      <c r="S28" s="71"/>
      <c r="T28" s="71"/>
      <c r="U28" s="71"/>
      <c r="V28" s="71"/>
      <c r="W28" s="71"/>
      <c r="X28" s="72"/>
      <c r="Y28" s="71"/>
      <c r="Z28" s="71"/>
      <c r="AA28" s="71"/>
      <c r="AB28" s="71"/>
      <c r="AC28" s="71"/>
      <c r="AD28" s="72"/>
      <c r="AE28" s="71"/>
      <c r="AF28" s="71"/>
      <c r="AG28" s="71"/>
      <c r="AH28" s="71"/>
      <c r="AI28" s="71"/>
    </row>
    <row r="29" spans="1:35" s="85" customFormat="1" ht="15">
      <c r="A29" s="330" t="str">
        <f>'Startplan BMF BM Wels2015'!B15</f>
        <v>WEISSENBACHER Herbert</v>
      </c>
      <c r="B29" s="331"/>
      <c r="C29" s="331"/>
      <c r="D29" s="331"/>
      <c r="E29" s="332"/>
      <c r="F29" s="68"/>
      <c r="G29" s="333" t="str">
        <f>'Startplan BMF BM Wels2015'!E15</f>
        <v>USSAR Reinhard</v>
      </c>
      <c r="H29" s="334"/>
      <c r="I29" s="334"/>
      <c r="J29" s="334"/>
      <c r="K29" s="335"/>
      <c r="L29" s="68"/>
      <c r="M29" s="336" t="str">
        <f>'Startplan BMF BM Wels2015'!H15</f>
        <v>DONNERBAUER Günter</v>
      </c>
      <c r="N29" s="337"/>
      <c r="O29" s="337"/>
      <c r="P29" s="337"/>
      <c r="Q29" s="338"/>
      <c r="R29" s="68"/>
      <c r="S29" s="339" t="str">
        <f>'Startplan BMF BM Wels2015'!K15</f>
        <v>AITZETMÜLLER Klaus</v>
      </c>
      <c r="T29" s="340"/>
      <c r="U29" s="340"/>
      <c r="V29" s="340"/>
      <c r="W29" s="341"/>
      <c r="X29" s="68"/>
      <c r="Y29" s="298" t="str">
        <f>'Startplan BMF BM Wels2015'!N15</f>
        <v>HARRER Peter</v>
      </c>
      <c r="Z29" s="299"/>
      <c r="AA29" s="299"/>
      <c r="AB29" s="299"/>
      <c r="AC29" s="300"/>
      <c r="AD29" s="68"/>
      <c r="AE29" s="313" t="str">
        <f>'Startplan BMF BM Wels2015'!Q15</f>
        <v/>
      </c>
      <c r="AF29" s="314"/>
      <c r="AG29" s="314"/>
      <c r="AH29" s="314"/>
      <c r="AI29" s="315"/>
    </row>
    <row r="30" spans="1:35" s="69" customFormat="1" ht="15">
      <c r="A30" s="75" t="str">
        <f>'Startplan BMF BM Wels2015'!B16</f>
        <v xml:space="preserve">Salzburg Herren </v>
      </c>
      <c r="B30" s="73"/>
      <c r="C30" s="73"/>
      <c r="D30" s="73"/>
      <c r="E30" s="74" t="str">
        <f>'Startplan BMF BM Wels2015'!C16</f>
        <v>M</v>
      </c>
      <c r="F30" s="68"/>
      <c r="G30" s="76" t="str">
        <f>'Startplan BMF BM Wels2015'!E16</f>
        <v xml:space="preserve">Steiermark Herren </v>
      </c>
      <c r="H30" s="77"/>
      <c r="I30" s="77"/>
      <c r="J30" s="77"/>
      <c r="K30" s="78" t="str">
        <f>'Startplan BMF BM Wels2015'!F16</f>
        <v>M</v>
      </c>
      <c r="L30" s="68"/>
      <c r="M30" s="79" t="str">
        <f>'Startplan BMF BM Wels2015'!H16</f>
        <v>Oberösterreich Herren 2</v>
      </c>
      <c r="N30" s="80"/>
      <c r="O30" s="80"/>
      <c r="P30" s="80"/>
      <c r="Q30" s="81" t="str">
        <f>'Startplan BMF BM Wels2015'!I16</f>
        <v>M</v>
      </c>
      <c r="R30" s="68"/>
      <c r="S30" s="82" t="str">
        <f>'Startplan BMF BM Wels2015'!K16</f>
        <v>Oberösterreich Herren 2</v>
      </c>
      <c r="T30" s="83"/>
      <c r="U30" s="83"/>
      <c r="V30" s="83"/>
      <c r="W30" s="84" t="str">
        <f>'Startplan BMF BM Wels2015'!L16</f>
        <v>M</v>
      </c>
      <c r="X30" s="68"/>
      <c r="Y30" s="152" t="str">
        <f>'Startplan BMF BM Wels2015'!N16</f>
        <v>Oberösterreich Herren 1</v>
      </c>
      <c r="Z30" s="153"/>
      <c r="AA30" s="153"/>
      <c r="AB30" s="153"/>
      <c r="AC30" s="154" t="str">
        <f>'Startplan BMF BM Wels2015'!O16</f>
        <v>M</v>
      </c>
      <c r="AD30" s="68"/>
      <c r="AE30" s="155" t="str">
        <f>'Startplan BMF BM Wels2015'!Q16</f>
        <v/>
      </c>
      <c r="AF30" s="156"/>
      <c r="AG30" s="156"/>
      <c r="AH30" s="156"/>
      <c r="AI30" s="157" t="str">
        <f>'Startplan BMF BM Wels2015'!R16</f>
        <v/>
      </c>
    </row>
    <row r="31" spans="1:35" ht="15">
      <c r="A31" s="55">
        <v>1</v>
      </c>
      <c r="B31" s="56">
        <v>84</v>
      </c>
      <c r="C31" s="55">
        <f>IF(D31&gt;0,(D31-B31),0)</f>
        <v>25</v>
      </c>
      <c r="D31" s="57">
        <v>109</v>
      </c>
      <c r="E31" s="58">
        <v>4</v>
      </c>
      <c r="F31" s="59"/>
      <c r="G31" s="60">
        <v>2</v>
      </c>
      <c r="H31" s="56">
        <v>79</v>
      </c>
      <c r="I31" s="55">
        <f>IF(J31&gt;0,(J31-H31),0)</f>
        <v>32</v>
      </c>
      <c r="J31" s="57">
        <v>111</v>
      </c>
      <c r="K31" s="58">
        <v>5</v>
      </c>
      <c r="L31" s="59"/>
      <c r="M31" s="60">
        <v>3</v>
      </c>
      <c r="N31" s="56">
        <v>81</v>
      </c>
      <c r="O31" s="55">
        <f>IF(P31&gt;0,(P31-N31),0)</f>
        <v>44</v>
      </c>
      <c r="P31" s="57">
        <v>125</v>
      </c>
      <c r="Q31" s="58">
        <v>2</v>
      </c>
      <c r="R31" s="59"/>
      <c r="S31" s="60">
        <v>4</v>
      </c>
      <c r="T31" s="56">
        <v>76</v>
      </c>
      <c r="U31" s="55">
        <f>IF(V31&gt;0,(V31-T31),0)</f>
        <v>41</v>
      </c>
      <c r="V31" s="57">
        <v>117</v>
      </c>
      <c r="W31" s="58">
        <v>1</v>
      </c>
      <c r="X31" s="59"/>
      <c r="Y31" s="60">
        <v>5</v>
      </c>
      <c r="Z31" s="56">
        <v>74</v>
      </c>
      <c r="AA31" s="55">
        <f>IF(AB31&gt;0,(AB31-Z31),0)</f>
        <v>35</v>
      </c>
      <c r="AB31" s="57">
        <v>109</v>
      </c>
      <c r="AC31" s="58">
        <v>2</v>
      </c>
      <c r="AD31" s="59"/>
      <c r="AE31" s="60">
        <v>6</v>
      </c>
      <c r="AF31" s="56"/>
      <c r="AG31" s="55">
        <f>IF(AH31&gt;0,(AH31-AF31),0)</f>
        <v>0</v>
      </c>
      <c r="AH31" s="57"/>
      <c r="AI31" s="58"/>
    </row>
    <row r="32" spans="1:35" ht="15">
      <c r="A32" s="323" t="str">
        <f>$G$29</f>
        <v>USSAR Reinhard</v>
      </c>
      <c r="B32" s="324"/>
      <c r="C32" s="324"/>
      <c r="D32" s="324"/>
      <c r="E32" s="325"/>
      <c r="F32" s="54"/>
      <c r="G32" s="326" t="str">
        <f>$A$29</f>
        <v>WEISSENBACHER Herbert</v>
      </c>
      <c r="H32" s="327"/>
      <c r="I32" s="327"/>
      <c r="J32" s="327"/>
      <c r="K32" s="328"/>
      <c r="L32" s="54"/>
      <c r="M32" s="304" t="str">
        <f>$S$29</f>
        <v>AITZETMÜLLER Klaus</v>
      </c>
      <c r="N32" s="305"/>
      <c r="O32" s="305"/>
      <c r="P32" s="305"/>
      <c r="Q32" s="306"/>
      <c r="R32" s="54"/>
      <c r="S32" s="307" t="str">
        <f>$M$29</f>
        <v>DONNERBAUER Günter</v>
      </c>
      <c r="T32" s="308"/>
      <c r="U32" s="308"/>
      <c r="V32" s="308"/>
      <c r="W32" s="309"/>
      <c r="X32" s="54"/>
      <c r="Y32" s="301" t="str">
        <f>AE29</f>
        <v/>
      </c>
      <c r="Z32" s="302"/>
      <c r="AA32" s="302"/>
      <c r="AB32" s="302"/>
      <c r="AC32" s="303"/>
      <c r="AD32" s="54"/>
      <c r="AE32" s="316" t="str">
        <f>Y29</f>
        <v>HARRER Peter</v>
      </c>
      <c r="AF32" s="317"/>
      <c r="AG32" s="317"/>
      <c r="AH32" s="317"/>
      <c r="AI32" s="318"/>
    </row>
    <row r="33" spans="1:35" ht="15">
      <c r="A33" s="55">
        <v>1</v>
      </c>
      <c r="B33" s="56">
        <v>77</v>
      </c>
      <c r="C33" s="55">
        <f>IF(D33&gt;0,(D33-B33),0)</f>
        <v>33</v>
      </c>
      <c r="D33" s="57">
        <v>110</v>
      </c>
      <c r="E33" s="58">
        <v>3</v>
      </c>
      <c r="F33" s="59"/>
      <c r="G33" s="60">
        <v>2</v>
      </c>
      <c r="H33" s="56">
        <v>75</v>
      </c>
      <c r="I33" s="55">
        <f>IF(J33&gt;0,(J33-H33),0)</f>
        <v>35</v>
      </c>
      <c r="J33" s="57">
        <v>110</v>
      </c>
      <c r="K33" s="58">
        <v>2</v>
      </c>
      <c r="L33" s="59"/>
      <c r="M33" s="60">
        <v>3</v>
      </c>
      <c r="N33" s="56">
        <v>97</v>
      </c>
      <c r="O33" s="55">
        <f>IF(P33&gt;0,(P33-N33),0)</f>
        <v>35</v>
      </c>
      <c r="P33" s="57">
        <v>132</v>
      </c>
      <c r="Q33" s="58">
        <v>3</v>
      </c>
      <c r="R33" s="59"/>
      <c r="S33" s="60">
        <v>4</v>
      </c>
      <c r="T33" s="56">
        <v>82</v>
      </c>
      <c r="U33" s="55">
        <f>IF(V33&gt;0,(V33-T33),0)</f>
        <v>26</v>
      </c>
      <c r="V33" s="57">
        <v>108</v>
      </c>
      <c r="W33" s="58">
        <v>4</v>
      </c>
      <c r="X33" s="59"/>
      <c r="Y33" s="60">
        <v>5</v>
      </c>
      <c r="Z33" s="56"/>
      <c r="AA33" s="55">
        <f>IF(AB33&gt;0,(AB33-Z33),0)</f>
        <v>0</v>
      </c>
      <c r="AB33" s="57"/>
      <c r="AC33" s="58"/>
      <c r="AD33" s="59"/>
      <c r="AE33" s="60">
        <v>6</v>
      </c>
      <c r="AF33" s="56">
        <v>90</v>
      </c>
      <c r="AG33" s="55">
        <f>IF(AH33&gt;0,(AH33-AF33),0)</f>
        <v>54</v>
      </c>
      <c r="AH33" s="57">
        <v>144</v>
      </c>
      <c r="AI33" s="58">
        <v>1</v>
      </c>
    </row>
    <row r="34" spans="1:35" ht="15">
      <c r="A34" s="301" t="str">
        <f>$AE$29</f>
        <v/>
      </c>
      <c r="B34" s="302"/>
      <c r="C34" s="302"/>
      <c r="D34" s="302"/>
      <c r="E34" s="303"/>
      <c r="F34" s="61"/>
      <c r="G34" s="316" t="str">
        <f>$Y$29</f>
        <v>HARRER Peter</v>
      </c>
      <c r="H34" s="317"/>
      <c r="I34" s="317"/>
      <c r="J34" s="317"/>
      <c r="K34" s="318"/>
      <c r="L34" s="54"/>
      <c r="M34" s="323" t="str">
        <f>$G$29</f>
        <v>USSAR Reinhard</v>
      </c>
      <c r="N34" s="324"/>
      <c r="O34" s="324"/>
      <c r="P34" s="324"/>
      <c r="Q34" s="325"/>
      <c r="R34" s="61"/>
      <c r="S34" s="326" t="str">
        <f>$A$29</f>
        <v>WEISSENBACHER Herbert</v>
      </c>
      <c r="T34" s="327"/>
      <c r="U34" s="327"/>
      <c r="V34" s="327"/>
      <c r="W34" s="328"/>
      <c r="X34" s="61"/>
      <c r="Y34" s="304" t="str">
        <f>S29</f>
        <v>AITZETMÜLLER Klaus</v>
      </c>
      <c r="Z34" s="305"/>
      <c r="AA34" s="305"/>
      <c r="AB34" s="305"/>
      <c r="AC34" s="306"/>
      <c r="AD34" s="61"/>
      <c r="AE34" s="307" t="str">
        <f>M29</f>
        <v>DONNERBAUER Günter</v>
      </c>
      <c r="AF34" s="308"/>
      <c r="AG34" s="308"/>
      <c r="AH34" s="308"/>
      <c r="AI34" s="309"/>
    </row>
    <row r="35" spans="1:35" ht="15">
      <c r="A35" s="55">
        <v>1</v>
      </c>
      <c r="B35" s="56"/>
      <c r="C35" s="55">
        <f>IF(D35&gt;0,(D35-B35),0)</f>
        <v>0</v>
      </c>
      <c r="D35" s="57"/>
      <c r="E35" s="58"/>
      <c r="F35" s="62"/>
      <c r="G35" s="60">
        <v>2</v>
      </c>
      <c r="H35" s="56">
        <v>85</v>
      </c>
      <c r="I35" s="55">
        <f>IF(J35&gt;0,(J35-H35),0)</f>
        <v>35</v>
      </c>
      <c r="J35" s="57">
        <v>120</v>
      </c>
      <c r="K35" s="58">
        <v>1</v>
      </c>
      <c r="L35" s="59"/>
      <c r="M35" s="60">
        <v>3</v>
      </c>
      <c r="N35" s="56">
        <v>78</v>
      </c>
      <c r="O35" s="55">
        <f>IF(P35&gt;0,(P35-N35),0)</f>
        <v>19</v>
      </c>
      <c r="P35" s="57">
        <v>97</v>
      </c>
      <c r="Q35" s="58">
        <v>7</v>
      </c>
      <c r="R35" s="59"/>
      <c r="S35" s="60">
        <v>4</v>
      </c>
      <c r="T35" s="56">
        <v>83</v>
      </c>
      <c r="U35" s="55">
        <f>IF(V35&gt;0,(V35-T35),0)</f>
        <v>45</v>
      </c>
      <c r="V35" s="57">
        <v>128</v>
      </c>
      <c r="W35" s="58">
        <v>2</v>
      </c>
      <c r="X35" s="59"/>
      <c r="Y35" s="60">
        <v>5</v>
      </c>
      <c r="Z35" s="56">
        <v>76</v>
      </c>
      <c r="AA35" s="55">
        <f>IF(AB35&gt;0,(AB35-Z35),0)</f>
        <v>36</v>
      </c>
      <c r="AB35" s="57">
        <v>112</v>
      </c>
      <c r="AC35" s="58">
        <v>3</v>
      </c>
      <c r="AD35" s="59"/>
      <c r="AE35" s="60">
        <v>6</v>
      </c>
      <c r="AF35" s="56">
        <v>99</v>
      </c>
      <c r="AG35" s="55">
        <f>IF(AH35&gt;0,(AH35-AF35),0)</f>
        <v>8</v>
      </c>
      <c r="AH35" s="57">
        <v>107</v>
      </c>
      <c r="AI35" s="58">
        <v>10</v>
      </c>
    </row>
    <row r="36" spans="1:35" ht="15">
      <c r="A36" s="316" t="str">
        <f>$Y$29</f>
        <v>HARRER Peter</v>
      </c>
      <c r="B36" s="317"/>
      <c r="C36" s="317"/>
      <c r="D36" s="317"/>
      <c r="E36" s="318"/>
      <c r="F36" s="61"/>
      <c r="G36" s="301" t="str">
        <f>$AE$29</f>
        <v/>
      </c>
      <c r="H36" s="302"/>
      <c r="I36" s="302"/>
      <c r="J36" s="302"/>
      <c r="K36" s="303"/>
      <c r="L36" s="54"/>
      <c r="M36" s="326" t="str">
        <f>$A$29</f>
        <v>WEISSENBACHER Herbert</v>
      </c>
      <c r="N36" s="327"/>
      <c r="O36" s="327"/>
      <c r="P36" s="327"/>
      <c r="Q36" s="328"/>
      <c r="R36" s="61"/>
      <c r="S36" s="323" t="str">
        <f>$G$29</f>
        <v>USSAR Reinhard</v>
      </c>
      <c r="T36" s="324"/>
      <c r="U36" s="324"/>
      <c r="V36" s="324"/>
      <c r="W36" s="325"/>
      <c r="X36" s="61"/>
      <c r="Y36" s="307" t="str">
        <f>M29</f>
        <v>DONNERBAUER Günter</v>
      </c>
      <c r="Z36" s="308"/>
      <c r="AA36" s="308"/>
      <c r="AB36" s="308"/>
      <c r="AC36" s="309"/>
      <c r="AD36" s="61"/>
      <c r="AE36" s="304" t="str">
        <f>S29</f>
        <v>AITZETMÜLLER Klaus</v>
      </c>
      <c r="AF36" s="305"/>
      <c r="AG36" s="305"/>
      <c r="AH36" s="305"/>
      <c r="AI36" s="306"/>
    </row>
    <row r="37" spans="1:35" ht="15">
      <c r="A37" s="63">
        <v>1</v>
      </c>
      <c r="B37" s="64">
        <v>84</v>
      </c>
      <c r="C37" s="63">
        <f>IF(D37&gt;0,(D37-B37),0)</f>
        <v>45</v>
      </c>
      <c r="D37" s="65">
        <v>129</v>
      </c>
      <c r="E37" s="66">
        <v>1</v>
      </c>
      <c r="F37" s="62"/>
      <c r="G37" s="63">
        <v>2</v>
      </c>
      <c r="H37" s="64"/>
      <c r="I37" s="63">
        <f>IF(J37&gt;0,(J37-H37),0)</f>
        <v>0</v>
      </c>
      <c r="J37" s="65"/>
      <c r="K37" s="66"/>
      <c r="L37" s="59"/>
      <c r="M37" s="60">
        <v>3</v>
      </c>
      <c r="N37" s="64">
        <v>83</v>
      </c>
      <c r="O37" s="63">
        <f>IF(P37&gt;0,(P37-N37),0)</f>
        <v>43</v>
      </c>
      <c r="P37" s="65">
        <v>126</v>
      </c>
      <c r="Q37" s="66">
        <v>1</v>
      </c>
      <c r="R37" s="59"/>
      <c r="S37" s="63">
        <v>4</v>
      </c>
      <c r="T37" s="64">
        <v>77</v>
      </c>
      <c r="U37" s="63">
        <f>IF(V37&gt;0,(V37-T37),0)</f>
        <v>34</v>
      </c>
      <c r="V37" s="65">
        <v>111</v>
      </c>
      <c r="W37" s="66">
        <v>3</v>
      </c>
      <c r="X37" s="59"/>
      <c r="Y37" s="63">
        <v>5</v>
      </c>
      <c r="Z37" s="64">
        <v>92</v>
      </c>
      <c r="AA37" s="63">
        <f>IF(AB37&gt;0,(AB37-Z37),0)</f>
        <v>36</v>
      </c>
      <c r="AB37" s="65">
        <v>128</v>
      </c>
      <c r="AC37" s="66">
        <v>3</v>
      </c>
      <c r="AD37" s="59"/>
      <c r="AE37" s="63">
        <v>6</v>
      </c>
      <c r="AF37" s="64">
        <v>97</v>
      </c>
      <c r="AG37" s="63">
        <f>IF(AH37&gt;0,(AH37-AF37),0)</f>
        <v>36</v>
      </c>
      <c r="AH37" s="65">
        <v>133</v>
      </c>
      <c r="AI37" s="66">
        <v>2</v>
      </c>
    </row>
    <row r="38" spans="1:35" ht="36" customHeight="1">
      <c r="A38" s="322" t="str">
        <f>'Startplan BMF BM Wels2015'!$A$9:$L$9</f>
        <v>Freitag, 12. Juni 2015</v>
      </c>
      <c r="B38" s="322"/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49"/>
      <c r="AD38" s="49"/>
    </row>
    <row r="39" spans="1:35" s="70" customFormat="1" ht="15">
      <c r="A39" s="329">
        <f>'Startplan BMF BM Wels2015'!A17</f>
        <v>0.5</v>
      </c>
      <c r="B39" s="329"/>
      <c r="D39" s="71"/>
      <c r="E39" s="71"/>
      <c r="F39" s="72"/>
      <c r="G39" s="71"/>
      <c r="H39" s="71"/>
      <c r="I39" s="71"/>
      <c r="J39" s="71"/>
      <c r="K39" s="71"/>
      <c r="L39" s="72"/>
      <c r="M39" s="71"/>
      <c r="N39" s="71"/>
      <c r="O39" s="71"/>
      <c r="P39" s="71"/>
      <c r="Q39" s="71"/>
      <c r="R39" s="72"/>
      <c r="S39" s="71"/>
      <c r="T39" s="71"/>
      <c r="U39" s="71"/>
      <c r="V39" s="71"/>
      <c r="W39" s="71"/>
      <c r="X39" s="72"/>
      <c r="Y39" s="71"/>
      <c r="Z39" s="71"/>
      <c r="AA39" s="71"/>
      <c r="AB39" s="71"/>
      <c r="AC39" s="71"/>
      <c r="AD39" s="72"/>
      <c r="AE39" s="71"/>
      <c r="AF39" s="71"/>
      <c r="AG39" s="71"/>
      <c r="AH39" s="71"/>
      <c r="AI39" s="71"/>
    </row>
    <row r="40" spans="1:35" s="85" customFormat="1" ht="15">
      <c r="A40" s="330" t="str">
        <f>'Startplan BMF BM Wels2015'!B17</f>
        <v>SCHLÖGL Maria</v>
      </c>
      <c r="B40" s="331"/>
      <c r="C40" s="331"/>
      <c r="D40" s="331"/>
      <c r="E40" s="332"/>
      <c r="F40" s="68"/>
      <c r="G40" s="333" t="str">
        <f>'Startplan BMF BM Wels2015'!E17</f>
        <v>LIPP Claudia</v>
      </c>
      <c r="H40" s="334"/>
      <c r="I40" s="334"/>
      <c r="J40" s="334"/>
      <c r="K40" s="335"/>
      <c r="L40" s="68"/>
      <c r="M40" s="336" t="str">
        <f>'Startplan BMF BM Wels2015'!H17</f>
        <v>PIPLITZ Johannes</v>
      </c>
      <c r="N40" s="337"/>
      <c r="O40" s="337"/>
      <c r="P40" s="337"/>
      <c r="Q40" s="338"/>
      <c r="R40" s="68"/>
      <c r="S40" s="339" t="str">
        <f>'Startplan BMF BM Wels2015'!K17</f>
        <v>WUPPINGER Johann</v>
      </c>
      <c r="T40" s="340"/>
      <c r="U40" s="340"/>
      <c r="V40" s="340"/>
      <c r="W40" s="341"/>
      <c r="X40" s="68"/>
      <c r="Y40" s="298" t="str">
        <f>'Startplan BMF BM Wels2015'!N17</f>
        <v>FUX Helmut</v>
      </c>
      <c r="Z40" s="299"/>
      <c r="AA40" s="299"/>
      <c r="AB40" s="299"/>
      <c r="AC40" s="300"/>
      <c r="AD40" s="68"/>
      <c r="AE40" s="313" t="str">
        <f>'Startplan BMF BM Wels2015'!Q17</f>
        <v/>
      </c>
      <c r="AF40" s="314"/>
      <c r="AG40" s="314"/>
      <c r="AH40" s="314"/>
      <c r="AI40" s="315"/>
    </row>
    <row r="41" spans="1:35" s="69" customFormat="1" ht="15">
      <c r="A41" s="75" t="str">
        <f>'Startplan BMF BM Wels2015'!B18</f>
        <v>Wien Damen</v>
      </c>
      <c r="B41" s="73"/>
      <c r="C41" s="73"/>
      <c r="D41" s="73"/>
      <c r="E41" s="74" t="str">
        <f>'Startplan BMF BM Wels2015'!C18</f>
        <v>W</v>
      </c>
      <c r="F41" s="68"/>
      <c r="G41" s="76" t="str">
        <f>'Startplan BMF BM Wels2015'!E18</f>
        <v>Steiermark Damen</v>
      </c>
      <c r="H41" s="77"/>
      <c r="I41" s="77"/>
      <c r="J41" s="77"/>
      <c r="K41" s="78" t="str">
        <f>'Startplan BMF BM Wels2015'!F18</f>
        <v>W</v>
      </c>
      <c r="L41" s="68"/>
      <c r="M41" s="79" t="str">
        <f>'Startplan BMF BM Wels2015'!H18</f>
        <v xml:space="preserve">Tirol Herren </v>
      </c>
      <c r="N41" s="80"/>
      <c r="O41" s="80"/>
      <c r="P41" s="80"/>
      <c r="Q41" s="81" t="str">
        <f>'Startplan BMF BM Wels2015'!I18</f>
        <v>M</v>
      </c>
      <c r="R41" s="68"/>
      <c r="S41" s="82" t="str">
        <f>'Startplan BMF BM Wels2015'!K18</f>
        <v xml:space="preserve">Salzburg Herren </v>
      </c>
      <c r="T41" s="83"/>
      <c r="U41" s="83"/>
      <c r="V41" s="83"/>
      <c r="W41" s="84" t="str">
        <f>'Startplan BMF BM Wels2015'!L18</f>
        <v>M</v>
      </c>
      <c r="X41" s="68"/>
      <c r="Y41" s="152" t="str">
        <f>'Startplan BMF BM Wels2015'!N18</f>
        <v>Wien Herren</v>
      </c>
      <c r="Z41" s="153"/>
      <c r="AA41" s="153"/>
      <c r="AB41" s="153"/>
      <c r="AC41" s="154" t="str">
        <f>'Startplan BMF BM Wels2015'!O18</f>
        <v>M</v>
      </c>
      <c r="AD41" s="68"/>
      <c r="AE41" s="155" t="str">
        <f>'Startplan BMF BM Wels2015'!Q18</f>
        <v/>
      </c>
      <c r="AF41" s="156"/>
      <c r="AG41" s="156"/>
      <c r="AH41" s="156"/>
      <c r="AI41" s="157" t="str">
        <f>'Startplan BMF BM Wels2015'!R18</f>
        <v/>
      </c>
    </row>
    <row r="42" spans="1:35" ht="15">
      <c r="A42" s="55">
        <v>1</v>
      </c>
      <c r="B42" s="56">
        <v>93</v>
      </c>
      <c r="C42" s="55">
        <f>IF(D42&gt;0,(D42-B42),0)</f>
        <v>45</v>
      </c>
      <c r="D42" s="57">
        <v>138</v>
      </c>
      <c r="E42" s="58">
        <v>2</v>
      </c>
      <c r="F42" s="59"/>
      <c r="G42" s="60">
        <v>2</v>
      </c>
      <c r="H42" s="56">
        <v>61</v>
      </c>
      <c r="I42" s="55">
        <f>IF(J42&gt;0,(J42-H42),0)</f>
        <v>27</v>
      </c>
      <c r="J42" s="57">
        <v>88</v>
      </c>
      <c r="K42" s="58">
        <v>6</v>
      </c>
      <c r="L42" s="59"/>
      <c r="M42" s="60">
        <v>3</v>
      </c>
      <c r="N42" s="56">
        <v>66</v>
      </c>
      <c r="O42" s="55">
        <f>IF(P42&gt;0,(P42-N42),0)</f>
        <v>38</v>
      </c>
      <c r="P42" s="57">
        <v>104</v>
      </c>
      <c r="Q42" s="58">
        <v>4</v>
      </c>
      <c r="R42" s="59"/>
      <c r="S42" s="60">
        <v>4</v>
      </c>
      <c r="T42" s="56">
        <v>94</v>
      </c>
      <c r="U42" s="55">
        <f>IF(V42&gt;0,(V42-T42),0)</f>
        <v>51</v>
      </c>
      <c r="V42" s="57">
        <v>145</v>
      </c>
      <c r="W42" s="58">
        <v>1</v>
      </c>
      <c r="X42" s="59"/>
      <c r="Y42" s="60">
        <v>5</v>
      </c>
      <c r="Z42" s="56">
        <v>74</v>
      </c>
      <c r="AA42" s="55">
        <f>IF(AB42&gt;0,(AB42-Z42),0)</f>
        <v>33</v>
      </c>
      <c r="AB42" s="57">
        <v>107</v>
      </c>
      <c r="AC42" s="58">
        <v>4</v>
      </c>
      <c r="AD42" s="59"/>
      <c r="AE42" s="60">
        <v>6</v>
      </c>
      <c r="AF42" s="56"/>
      <c r="AG42" s="55">
        <f>IF(AH42&gt;0,(AH42-AF42),0)</f>
        <v>0</v>
      </c>
      <c r="AH42" s="57"/>
      <c r="AI42" s="58"/>
    </row>
    <row r="43" spans="1:35" ht="15">
      <c r="A43" s="323" t="str">
        <f>$G$40</f>
        <v>LIPP Claudia</v>
      </c>
      <c r="B43" s="324"/>
      <c r="C43" s="324"/>
      <c r="D43" s="324"/>
      <c r="E43" s="325"/>
      <c r="F43" s="54"/>
      <c r="G43" s="326" t="str">
        <f>$A$40</f>
        <v>SCHLÖGL Maria</v>
      </c>
      <c r="H43" s="327"/>
      <c r="I43" s="327"/>
      <c r="J43" s="327"/>
      <c r="K43" s="328"/>
      <c r="L43" s="54"/>
      <c r="M43" s="304" t="str">
        <f>$S$40</f>
        <v>WUPPINGER Johann</v>
      </c>
      <c r="N43" s="305"/>
      <c r="O43" s="305"/>
      <c r="P43" s="305"/>
      <c r="Q43" s="306"/>
      <c r="R43" s="54"/>
      <c r="S43" s="307" t="str">
        <f>$M$40</f>
        <v>PIPLITZ Johannes</v>
      </c>
      <c r="T43" s="308"/>
      <c r="U43" s="308"/>
      <c r="V43" s="308"/>
      <c r="W43" s="309"/>
      <c r="X43" s="54"/>
      <c r="Y43" s="301" t="str">
        <f>AE40</f>
        <v/>
      </c>
      <c r="Z43" s="302"/>
      <c r="AA43" s="302"/>
      <c r="AB43" s="302"/>
      <c r="AC43" s="303"/>
      <c r="AD43" s="54"/>
      <c r="AE43" s="316" t="str">
        <f>Y40</f>
        <v>FUX Helmut</v>
      </c>
      <c r="AF43" s="317"/>
      <c r="AG43" s="317"/>
      <c r="AH43" s="317"/>
      <c r="AI43" s="318"/>
    </row>
    <row r="44" spans="1:35" ht="15">
      <c r="A44" s="55">
        <v>1</v>
      </c>
      <c r="B44" s="56">
        <v>72</v>
      </c>
      <c r="C44" s="55">
        <f>IF(D44&gt;0,(D44-B44),0)</f>
        <v>25</v>
      </c>
      <c r="D44" s="57">
        <v>97</v>
      </c>
      <c r="E44" s="58">
        <v>4</v>
      </c>
      <c r="F44" s="59"/>
      <c r="G44" s="60">
        <v>2</v>
      </c>
      <c r="H44" s="56">
        <v>82</v>
      </c>
      <c r="I44" s="55">
        <f>IF(J44&gt;0,(J44-H44),0)</f>
        <v>36</v>
      </c>
      <c r="J44" s="57">
        <v>118</v>
      </c>
      <c r="K44" s="58">
        <v>2</v>
      </c>
      <c r="L44" s="59"/>
      <c r="M44" s="60">
        <v>3</v>
      </c>
      <c r="N44" s="56">
        <v>103</v>
      </c>
      <c r="O44" s="55">
        <f>IF(P44&gt;0,(P44-N44),0)</f>
        <v>35</v>
      </c>
      <c r="P44" s="57">
        <v>138</v>
      </c>
      <c r="Q44" s="58">
        <v>5</v>
      </c>
      <c r="R44" s="59"/>
      <c r="S44" s="60">
        <v>4</v>
      </c>
      <c r="T44" s="56">
        <v>75</v>
      </c>
      <c r="U44" s="55">
        <f>IF(V44&gt;0,(V44-T44),0)</f>
        <v>44</v>
      </c>
      <c r="V44" s="57">
        <v>119</v>
      </c>
      <c r="W44" s="58">
        <v>1</v>
      </c>
      <c r="X44" s="59"/>
      <c r="Y44" s="60">
        <v>5</v>
      </c>
      <c r="Z44" s="56"/>
      <c r="AA44" s="55">
        <f>IF(AB44&gt;0,(AB44-Z44),0)</f>
        <v>0</v>
      </c>
      <c r="AB44" s="57"/>
      <c r="AC44" s="58"/>
      <c r="AD44" s="59"/>
      <c r="AE44" s="60">
        <v>6</v>
      </c>
      <c r="AF44" s="56">
        <v>87</v>
      </c>
      <c r="AG44" s="55">
        <f>IF(AH44&gt;0,(AH44-AF44),0)</f>
        <v>17</v>
      </c>
      <c r="AH44" s="57">
        <v>104</v>
      </c>
      <c r="AI44" s="58">
        <v>7</v>
      </c>
    </row>
    <row r="45" spans="1:35" ht="15">
      <c r="A45" s="301" t="str">
        <f>$AE$40</f>
        <v/>
      </c>
      <c r="B45" s="302"/>
      <c r="C45" s="302"/>
      <c r="D45" s="302"/>
      <c r="E45" s="303"/>
      <c r="F45" s="61"/>
      <c r="G45" s="316" t="str">
        <f>$Y$40</f>
        <v>FUX Helmut</v>
      </c>
      <c r="H45" s="317"/>
      <c r="I45" s="317"/>
      <c r="J45" s="317"/>
      <c r="K45" s="318"/>
      <c r="L45" s="54"/>
      <c r="M45" s="323" t="str">
        <f>$G$40</f>
        <v>LIPP Claudia</v>
      </c>
      <c r="N45" s="324"/>
      <c r="O45" s="324"/>
      <c r="P45" s="324"/>
      <c r="Q45" s="325"/>
      <c r="R45" s="61"/>
      <c r="S45" s="326" t="str">
        <f>$A$40</f>
        <v>SCHLÖGL Maria</v>
      </c>
      <c r="T45" s="327"/>
      <c r="U45" s="327"/>
      <c r="V45" s="327"/>
      <c r="W45" s="328"/>
      <c r="X45" s="61"/>
      <c r="Y45" s="304" t="str">
        <f>S40</f>
        <v>WUPPINGER Johann</v>
      </c>
      <c r="Z45" s="305"/>
      <c r="AA45" s="305"/>
      <c r="AB45" s="305"/>
      <c r="AC45" s="306"/>
      <c r="AD45" s="61"/>
      <c r="AE45" s="307" t="str">
        <f>M40</f>
        <v>PIPLITZ Johannes</v>
      </c>
      <c r="AF45" s="308"/>
      <c r="AG45" s="308"/>
      <c r="AH45" s="308"/>
      <c r="AI45" s="309"/>
    </row>
    <row r="46" spans="1:35" ht="15">
      <c r="A46" s="55">
        <v>1</v>
      </c>
      <c r="B46" s="56"/>
      <c r="C46" s="55">
        <f>IF(D46&gt;0,(D46-B46),0)</f>
        <v>0</v>
      </c>
      <c r="D46" s="57"/>
      <c r="E46" s="58"/>
      <c r="F46" s="62"/>
      <c r="G46" s="60">
        <v>2</v>
      </c>
      <c r="H46" s="56">
        <v>84</v>
      </c>
      <c r="I46" s="55">
        <f>IF(J46&gt;0,(J46-H46),0)</f>
        <v>24</v>
      </c>
      <c r="J46" s="57">
        <v>108</v>
      </c>
      <c r="K46" s="58">
        <v>5</v>
      </c>
      <c r="L46" s="59"/>
      <c r="M46" s="60">
        <v>3</v>
      </c>
      <c r="N46" s="56">
        <v>87</v>
      </c>
      <c r="O46" s="55">
        <f>IF(P46&gt;0,(P46-N46),0)</f>
        <v>9</v>
      </c>
      <c r="P46" s="57">
        <v>96</v>
      </c>
      <c r="Q46" s="58">
        <v>9</v>
      </c>
      <c r="R46" s="59"/>
      <c r="S46" s="60">
        <v>4</v>
      </c>
      <c r="T46" s="56">
        <v>91</v>
      </c>
      <c r="U46" s="55">
        <f>IF(V46&gt;0,(V46-T46),0)</f>
        <v>16</v>
      </c>
      <c r="V46" s="57">
        <v>107</v>
      </c>
      <c r="W46" s="58">
        <v>9</v>
      </c>
      <c r="X46" s="59"/>
      <c r="Y46" s="60">
        <v>5</v>
      </c>
      <c r="Z46" s="56">
        <v>86</v>
      </c>
      <c r="AA46" s="55">
        <f>IF(AB46&gt;0,(AB46-Z46),0)</f>
        <v>35</v>
      </c>
      <c r="AB46" s="57">
        <v>121</v>
      </c>
      <c r="AC46" s="58">
        <v>3</v>
      </c>
      <c r="AD46" s="59"/>
      <c r="AE46" s="60">
        <v>6</v>
      </c>
      <c r="AF46" s="56">
        <v>85</v>
      </c>
      <c r="AG46" s="55">
        <f>IF(AH46&gt;0,(AH46-AF46),0)</f>
        <v>41</v>
      </c>
      <c r="AH46" s="57">
        <v>126</v>
      </c>
      <c r="AI46" s="58">
        <v>0</v>
      </c>
    </row>
    <row r="47" spans="1:35" ht="15">
      <c r="A47" s="316" t="str">
        <f>$Y$40</f>
        <v>FUX Helmut</v>
      </c>
      <c r="B47" s="317"/>
      <c r="C47" s="317"/>
      <c r="D47" s="317"/>
      <c r="E47" s="318"/>
      <c r="F47" s="61"/>
      <c r="G47" s="301" t="str">
        <f>$AE$40</f>
        <v/>
      </c>
      <c r="H47" s="302"/>
      <c r="I47" s="302"/>
      <c r="J47" s="302"/>
      <c r="K47" s="303"/>
      <c r="L47" s="54"/>
      <c r="M47" s="326" t="str">
        <f>$A$40</f>
        <v>SCHLÖGL Maria</v>
      </c>
      <c r="N47" s="327"/>
      <c r="O47" s="327"/>
      <c r="P47" s="327"/>
      <c r="Q47" s="328"/>
      <c r="R47" s="61"/>
      <c r="S47" s="323" t="str">
        <f>$G$40</f>
        <v>LIPP Claudia</v>
      </c>
      <c r="T47" s="324"/>
      <c r="U47" s="324"/>
      <c r="V47" s="324"/>
      <c r="W47" s="325"/>
      <c r="X47" s="61"/>
      <c r="Y47" s="307" t="str">
        <f>M40</f>
        <v>PIPLITZ Johannes</v>
      </c>
      <c r="Z47" s="308"/>
      <c r="AA47" s="308"/>
      <c r="AB47" s="308"/>
      <c r="AC47" s="309"/>
      <c r="AD47" s="61"/>
      <c r="AE47" s="304" t="str">
        <f>S40</f>
        <v>WUPPINGER Johann</v>
      </c>
      <c r="AF47" s="305"/>
      <c r="AG47" s="305"/>
      <c r="AH47" s="305"/>
      <c r="AI47" s="306"/>
    </row>
    <row r="48" spans="1:35" ht="15">
      <c r="A48" s="63">
        <v>1</v>
      </c>
      <c r="B48" s="64">
        <v>75</v>
      </c>
      <c r="C48" s="63">
        <f>IF(D48&gt;0,(D48-B48),0)</f>
        <v>36</v>
      </c>
      <c r="D48" s="65">
        <v>111</v>
      </c>
      <c r="E48" s="66">
        <v>4</v>
      </c>
      <c r="F48" s="62"/>
      <c r="G48" s="63">
        <v>2</v>
      </c>
      <c r="H48" s="64"/>
      <c r="I48" s="63">
        <f>IF(J48&gt;0,(J48-H48),0)</f>
        <v>0</v>
      </c>
      <c r="J48" s="65"/>
      <c r="K48" s="66"/>
      <c r="L48" s="59"/>
      <c r="M48" s="60">
        <v>3</v>
      </c>
      <c r="N48" s="64">
        <v>69</v>
      </c>
      <c r="O48" s="63">
        <f>IF(P48&gt;0,(P48-N48),0)</f>
        <v>17</v>
      </c>
      <c r="P48" s="65">
        <v>86</v>
      </c>
      <c r="Q48" s="66">
        <v>8</v>
      </c>
      <c r="R48" s="59"/>
      <c r="S48" s="63">
        <v>4</v>
      </c>
      <c r="T48" s="64">
        <v>83</v>
      </c>
      <c r="U48" s="63">
        <f>IF(V48&gt;0,(V48-T48),0)</f>
        <v>42</v>
      </c>
      <c r="V48" s="65">
        <v>125</v>
      </c>
      <c r="W48" s="66">
        <v>0</v>
      </c>
      <c r="X48" s="59"/>
      <c r="Y48" s="63">
        <v>5</v>
      </c>
      <c r="Z48" s="64">
        <v>84</v>
      </c>
      <c r="AA48" s="63">
        <f>IF(AB48&gt;0,(AB48-Z48),0)</f>
        <v>26</v>
      </c>
      <c r="AB48" s="65">
        <v>110</v>
      </c>
      <c r="AC48" s="66">
        <v>4</v>
      </c>
      <c r="AD48" s="59"/>
      <c r="AE48" s="63">
        <v>6</v>
      </c>
      <c r="AF48" s="64">
        <v>87</v>
      </c>
      <c r="AG48" s="63">
        <f>IF(AH48&gt;0,(AH48-AF48),0)</f>
        <v>49</v>
      </c>
      <c r="AH48" s="65">
        <v>136</v>
      </c>
      <c r="AI48" s="66">
        <v>3</v>
      </c>
    </row>
    <row r="49" spans="1:35" ht="36" customHeight="1">
      <c r="A49" s="322" t="str">
        <f>'Startplan BMF BM Wels2015'!$A$9:$L$9</f>
        <v>Freitag, 12. Juni 2015</v>
      </c>
      <c r="B49" s="322"/>
      <c r="C49" s="322"/>
      <c r="D49" s="322"/>
      <c r="E49" s="322"/>
      <c r="F49" s="322"/>
      <c r="G49" s="322"/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2"/>
      <c r="U49" s="322"/>
      <c r="V49" s="322"/>
      <c r="W49" s="322"/>
      <c r="X49" s="49"/>
      <c r="AD49" s="49"/>
    </row>
    <row r="50" spans="1:35" ht="15">
      <c r="A50" s="329">
        <f>'Startplan BMF BM Wels2015'!A19</f>
        <v>0.54166666666666696</v>
      </c>
      <c r="B50" s="329"/>
      <c r="C50" s="47"/>
      <c r="D50" s="47"/>
      <c r="E50" s="47"/>
      <c r="F50" s="48"/>
      <c r="G50" s="47"/>
      <c r="H50" s="47"/>
      <c r="I50" s="47"/>
      <c r="J50" s="47"/>
      <c r="K50" s="47"/>
      <c r="L50" s="48"/>
      <c r="M50" s="47"/>
      <c r="N50" s="47"/>
      <c r="O50" s="47"/>
      <c r="P50" s="47"/>
      <c r="Q50" s="47"/>
      <c r="R50" s="48"/>
      <c r="S50" s="47"/>
      <c r="T50" s="47"/>
      <c r="U50" s="47"/>
      <c r="V50" s="47"/>
      <c r="W50" s="47"/>
      <c r="X50" s="48"/>
      <c r="Y50" s="47"/>
      <c r="Z50" s="47"/>
      <c r="AA50" s="47"/>
      <c r="AB50" s="47"/>
      <c r="AC50" s="47"/>
      <c r="AD50" s="48"/>
      <c r="AE50" s="47"/>
      <c r="AF50" s="47"/>
      <c r="AG50" s="47"/>
      <c r="AH50" s="47"/>
      <c r="AI50" s="47"/>
    </row>
    <row r="51" spans="1:35" s="85" customFormat="1" ht="15">
      <c r="A51" s="330" t="str">
        <f>'Startplan BMF BM Wels2015'!B19</f>
        <v>SIEDLER Manfred</v>
      </c>
      <c r="B51" s="331"/>
      <c r="C51" s="331"/>
      <c r="D51" s="331"/>
      <c r="E51" s="332"/>
      <c r="F51" s="68"/>
      <c r="G51" s="333" t="str">
        <f>'Startplan BMF BM Wels2015'!E19</f>
        <v>WEISKOPF Werner</v>
      </c>
      <c r="H51" s="334"/>
      <c r="I51" s="334"/>
      <c r="J51" s="334"/>
      <c r="K51" s="335"/>
      <c r="L51" s="68"/>
      <c r="M51" s="336" t="str">
        <f>'Startplan BMF BM Wels2015'!H19</f>
        <v>PASCHINGER Josef</v>
      </c>
      <c r="N51" s="337"/>
      <c r="O51" s="337"/>
      <c r="P51" s="337"/>
      <c r="Q51" s="338"/>
      <c r="R51" s="68"/>
      <c r="S51" s="339" t="str">
        <f>'Startplan BMF BM Wels2015'!K19</f>
        <v>BAUER Alexander</v>
      </c>
      <c r="T51" s="340"/>
      <c r="U51" s="340"/>
      <c r="V51" s="340"/>
      <c r="W51" s="341"/>
      <c r="X51" s="68"/>
      <c r="Y51" s="298" t="str">
        <f>'Startplan BMF BM Wels2015'!N19</f>
        <v>ZOFFMANN Johann</v>
      </c>
      <c r="Z51" s="299"/>
      <c r="AA51" s="299"/>
      <c r="AB51" s="299"/>
      <c r="AC51" s="300"/>
      <c r="AD51" s="68"/>
      <c r="AE51" s="313" t="str">
        <f>'Startplan BMF BM Wels2015'!Q19</f>
        <v>WAGENHOFER Rudolf</v>
      </c>
      <c r="AF51" s="314"/>
      <c r="AG51" s="314"/>
      <c r="AH51" s="314"/>
      <c r="AI51" s="315"/>
    </row>
    <row r="52" spans="1:35" s="69" customFormat="1" ht="15">
      <c r="A52" s="75" t="str">
        <f>'Startplan BMF BM Wels2015'!B20</f>
        <v>Niederösterreich Herren</v>
      </c>
      <c r="B52" s="73"/>
      <c r="C52" s="73"/>
      <c r="D52" s="73"/>
      <c r="E52" s="74" t="str">
        <f>'Startplan BMF BM Wels2015'!C20</f>
        <v>M</v>
      </c>
      <c r="F52" s="68"/>
      <c r="G52" s="76" t="str">
        <f>'Startplan BMF BM Wels2015'!E20</f>
        <v xml:space="preserve">Tirol Herren </v>
      </c>
      <c r="H52" s="77"/>
      <c r="I52" s="77"/>
      <c r="J52" s="77"/>
      <c r="K52" s="78" t="str">
        <f>'Startplan BMF BM Wels2015'!F20</f>
        <v>M</v>
      </c>
      <c r="L52" s="68"/>
      <c r="M52" s="79" t="str">
        <f>'Startplan BMF BM Wels2015'!H20</f>
        <v>Öberösterreich Herren 3</v>
      </c>
      <c r="N52" s="80"/>
      <c r="O52" s="80"/>
      <c r="P52" s="80"/>
      <c r="Q52" s="81" t="str">
        <f>'Startplan BMF BM Wels2015'!I20</f>
        <v>M</v>
      </c>
      <c r="R52" s="68"/>
      <c r="S52" s="82" t="str">
        <f>'Startplan BMF BM Wels2015'!K20</f>
        <v>Niederösterreich Herren</v>
      </c>
      <c r="T52" s="83"/>
      <c r="U52" s="83"/>
      <c r="V52" s="83"/>
      <c r="W52" s="84" t="str">
        <f>'Startplan BMF BM Wels2015'!L20</f>
        <v>M</v>
      </c>
      <c r="X52" s="68"/>
      <c r="Y52" s="152" t="str">
        <f>'Startplan BMF BM Wels2015'!N20</f>
        <v xml:space="preserve">Burgenland Herren </v>
      </c>
      <c r="Z52" s="153"/>
      <c r="AA52" s="153"/>
      <c r="AB52" s="153"/>
      <c r="AC52" s="154" t="str">
        <f>'Startplan BMF BM Wels2015'!O20</f>
        <v>M</v>
      </c>
      <c r="AD52" s="68"/>
      <c r="AE52" s="155" t="str">
        <f>'Startplan BMF BM Wels2015'!Q20</f>
        <v>Wien Herren</v>
      </c>
      <c r="AF52" s="156"/>
      <c r="AG52" s="156"/>
      <c r="AH52" s="156"/>
      <c r="AI52" s="157" t="str">
        <f>'Startplan BMF BM Wels2015'!R20</f>
        <v>M</v>
      </c>
    </row>
    <row r="53" spans="1:35" ht="15">
      <c r="A53" s="55">
        <v>1</v>
      </c>
      <c r="B53" s="56">
        <v>97</v>
      </c>
      <c r="C53" s="55">
        <f>IF(D53&gt;0,(D53-B53),0)</f>
        <v>52</v>
      </c>
      <c r="D53" s="57">
        <v>149</v>
      </c>
      <c r="E53" s="58">
        <v>1</v>
      </c>
      <c r="F53" s="59"/>
      <c r="G53" s="60">
        <v>2</v>
      </c>
      <c r="H53" s="56">
        <v>96</v>
      </c>
      <c r="I53" s="55">
        <f>IF(J53&gt;0,(J53-H53),0)</f>
        <v>61</v>
      </c>
      <c r="J53" s="57">
        <v>157</v>
      </c>
      <c r="K53" s="58">
        <v>1</v>
      </c>
      <c r="L53" s="59"/>
      <c r="M53" s="60">
        <v>3</v>
      </c>
      <c r="N53" s="56">
        <v>84</v>
      </c>
      <c r="O53" s="55">
        <f>IF(P53&gt;0,(P53-N53),0)</f>
        <v>18</v>
      </c>
      <c r="P53" s="57">
        <v>102</v>
      </c>
      <c r="Q53" s="58">
        <v>6</v>
      </c>
      <c r="R53" s="59"/>
      <c r="S53" s="60">
        <v>4</v>
      </c>
      <c r="T53" s="56">
        <v>73</v>
      </c>
      <c r="U53" s="55">
        <f>IF(V53&gt;0,(V53-T53),0)</f>
        <v>54</v>
      </c>
      <c r="V53" s="57">
        <v>127</v>
      </c>
      <c r="W53" s="58">
        <v>1</v>
      </c>
      <c r="X53" s="59"/>
      <c r="Y53" s="60">
        <v>5</v>
      </c>
      <c r="Z53" s="56">
        <v>87</v>
      </c>
      <c r="AA53" s="55">
        <f>IF(AB53&gt;0,(AB53-Z53),0)</f>
        <v>63</v>
      </c>
      <c r="AB53" s="57">
        <v>150</v>
      </c>
      <c r="AC53" s="58">
        <v>2</v>
      </c>
      <c r="AD53" s="59"/>
      <c r="AE53" s="60">
        <v>6</v>
      </c>
      <c r="AF53" s="56">
        <v>88</v>
      </c>
      <c r="AG53" s="55">
        <f>IF(AH53&gt;0,(AH53-AF53),0)</f>
        <v>30</v>
      </c>
      <c r="AH53" s="57">
        <v>118</v>
      </c>
      <c r="AI53" s="58">
        <v>3</v>
      </c>
    </row>
    <row r="54" spans="1:35" ht="15">
      <c r="A54" s="323" t="str">
        <f>$G$51</f>
        <v>WEISKOPF Werner</v>
      </c>
      <c r="B54" s="324"/>
      <c r="C54" s="324"/>
      <c r="D54" s="324"/>
      <c r="E54" s="325"/>
      <c r="F54" s="54"/>
      <c r="G54" s="326" t="str">
        <f>$A$51</f>
        <v>SIEDLER Manfred</v>
      </c>
      <c r="H54" s="327"/>
      <c r="I54" s="327"/>
      <c r="J54" s="327"/>
      <c r="K54" s="328"/>
      <c r="L54" s="54"/>
      <c r="M54" s="304" t="str">
        <f>$S$51</f>
        <v>BAUER Alexander</v>
      </c>
      <c r="N54" s="305"/>
      <c r="O54" s="305"/>
      <c r="P54" s="305"/>
      <c r="Q54" s="306"/>
      <c r="R54" s="54"/>
      <c r="S54" s="307" t="str">
        <f>$M$51</f>
        <v>PASCHINGER Josef</v>
      </c>
      <c r="T54" s="308"/>
      <c r="U54" s="308"/>
      <c r="V54" s="308"/>
      <c r="W54" s="309"/>
      <c r="X54" s="54"/>
      <c r="Y54" s="301" t="str">
        <f>AE51</f>
        <v>WAGENHOFER Rudolf</v>
      </c>
      <c r="Z54" s="302"/>
      <c r="AA54" s="302"/>
      <c r="AB54" s="302"/>
      <c r="AC54" s="303"/>
      <c r="AD54" s="54"/>
      <c r="AE54" s="316" t="str">
        <f>Y51</f>
        <v>ZOFFMANN Johann</v>
      </c>
      <c r="AF54" s="317"/>
      <c r="AG54" s="317"/>
      <c r="AH54" s="317"/>
      <c r="AI54" s="318"/>
    </row>
    <row r="55" spans="1:35" ht="15">
      <c r="A55" s="55">
        <v>1</v>
      </c>
      <c r="B55" s="56">
        <v>84</v>
      </c>
      <c r="C55" s="55">
        <f>IF(D55&gt;0,(D55-B55),0)</f>
        <v>35</v>
      </c>
      <c r="D55" s="57">
        <v>119</v>
      </c>
      <c r="E55" s="58">
        <v>2</v>
      </c>
      <c r="F55" s="59"/>
      <c r="G55" s="60">
        <v>2</v>
      </c>
      <c r="H55" s="56">
        <v>93</v>
      </c>
      <c r="I55" s="55">
        <f>IF(J55&gt;0,(J55-H55),0)</f>
        <v>47</v>
      </c>
      <c r="J55" s="57">
        <v>140</v>
      </c>
      <c r="K55" s="58">
        <v>2</v>
      </c>
      <c r="L55" s="59"/>
      <c r="M55" s="60">
        <v>3</v>
      </c>
      <c r="N55" s="56">
        <v>93</v>
      </c>
      <c r="O55" s="55">
        <f>IF(P55&gt;0,(P55-N55),0)</f>
        <v>35</v>
      </c>
      <c r="P55" s="57">
        <v>128</v>
      </c>
      <c r="Q55" s="58">
        <v>2</v>
      </c>
      <c r="R55" s="59"/>
      <c r="S55" s="60">
        <v>4</v>
      </c>
      <c r="T55" s="56">
        <v>91</v>
      </c>
      <c r="U55" s="55">
        <f>IF(V55&gt;0,(V55-T55),0)</f>
        <v>33</v>
      </c>
      <c r="V55" s="57">
        <v>124</v>
      </c>
      <c r="W55" s="58">
        <v>4</v>
      </c>
      <c r="X55" s="59"/>
      <c r="Y55" s="60">
        <v>5</v>
      </c>
      <c r="Z55" s="56">
        <v>96</v>
      </c>
      <c r="AA55" s="55">
        <f>IF(AB55&gt;0,(AB55-Z55),0)</f>
        <v>41</v>
      </c>
      <c r="AB55" s="57">
        <v>137</v>
      </c>
      <c r="AC55" s="58">
        <v>0</v>
      </c>
      <c r="AD55" s="59"/>
      <c r="AE55" s="60">
        <v>6</v>
      </c>
      <c r="AF55" s="56">
        <v>86</v>
      </c>
      <c r="AG55" s="55">
        <f>IF(AH55&gt;0,(AH55-AF55),0)</f>
        <v>42</v>
      </c>
      <c r="AH55" s="57">
        <v>128</v>
      </c>
      <c r="AI55" s="58">
        <v>4</v>
      </c>
    </row>
    <row r="56" spans="1:35" ht="15">
      <c r="A56" s="301" t="str">
        <f>$AE$51</f>
        <v>WAGENHOFER Rudolf</v>
      </c>
      <c r="B56" s="302"/>
      <c r="C56" s="302"/>
      <c r="D56" s="302"/>
      <c r="E56" s="303"/>
      <c r="F56" s="61"/>
      <c r="G56" s="316" t="str">
        <f>$Y$51</f>
        <v>ZOFFMANN Johann</v>
      </c>
      <c r="H56" s="317"/>
      <c r="I56" s="317"/>
      <c r="J56" s="317"/>
      <c r="K56" s="318"/>
      <c r="L56" s="54"/>
      <c r="M56" s="323" t="str">
        <f>$G$51</f>
        <v>WEISKOPF Werner</v>
      </c>
      <c r="N56" s="324"/>
      <c r="O56" s="324"/>
      <c r="P56" s="324"/>
      <c r="Q56" s="325"/>
      <c r="R56" s="61"/>
      <c r="S56" s="326" t="str">
        <f>$A$51</f>
        <v>SIEDLER Manfred</v>
      </c>
      <c r="T56" s="327"/>
      <c r="U56" s="327"/>
      <c r="V56" s="327"/>
      <c r="W56" s="328"/>
      <c r="X56" s="61"/>
      <c r="Y56" s="304" t="str">
        <f>S51</f>
        <v>BAUER Alexander</v>
      </c>
      <c r="Z56" s="305"/>
      <c r="AA56" s="305"/>
      <c r="AB56" s="305"/>
      <c r="AC56" s="306"/>
      <c r="AD56" s="61"/>
      <c r="AE56" s="307" t="str">
        <f>M51</f>
        <v>PASCHINGER Josef</v>
      </c>
      <c r="AF56" s="308"/>
      <c r="AG56" s="308"/>
      <c r="AH56" s="308"/>
      <c r="AI56" s="309"/>
    </row>
    <row r="57" spans="1:35" ht="15">
      <c r="A57" s="55">
        <v>1</v>
      </c>
      <c r="B57" s="56">
        <v>88</v>
      </c>
      <c r="C57" s="55">
        <f>IF(D57&gt;0,(D57-B57),0)</f>
        <v>44</v>
      </c>
      <c r="D57" s="57">
        <v>132</v>
      </c>
      <c r="E57" s="58">
        <v>2</v>
      </c>
      <c r="F57" s="59"/>
      <c r="G57" s="60">
        <v>2</v>
      </c>
      <c r="H57" s="56">
        <v>90</v>
      </c>
      <c r="I57" s="55">
        <f>IF(J57&gt;0,(J57-H57),0)</f>
        <v>44</v>
      </c>
      <c r="J57" s="57">
        <v>134</v>
      </c>
      <c r="K57" s="58">
        <v>4</v>
      </c>
      <c r="L57" s="59"/>
      <c r="M57" s="60">
        <v>3</v>
      </c>
      <c r="N57" s="56">
        <v>84</v>
      </c>
      <c r="O57" s="55">
        <f>IF(P57&gt;0,(P57-N57),0)</f>
        <v>36</v>
      </c>
      <c r="P57" s="57">
        <v>120</v>
      </c>
      <c r="Q57" s="58">
        <v>5</v>
      </c>
      <c r="R57" s="59"/>
      <c r="S57" s="60">
        <v>4</v>
      </c>
      <c r="T57" s="56">
        <v>94</v>
      </c>
      <c r="U57" s="55">
        <f>IF(V57&gt;0,(V57-T57),0)</f>
        <v>49</v>
      </c>
      <c r="V57" s="57">
        <v>143</v>
      </c>
      <c r="W57" s="58">
        <v>2</v>
      </c>
      <c r="X57" s="59"/>
      <c r="Y57" s="60">
        <v>5</v>
      </c>
      <c r="Z57" s="56">
        <v>86</v>
      </c>
      <c r="AA57" s="55">
        <f>IF(AB57&gt;0,(AB57-Z57),0)</f>
        <v>52</v>
      </c>
      <c r="AB57" s="57">
        <v>138</v>
      </c>
      <c r="AC57" s="58">
        <v>2</v>
      </c>
      <c r="AD57" s="59"/>
      <c r="AE57" s="60">
        <v>6</v>
      </c>
      <c r="AF57" s="56">
        <v>84</v>
      </c>
      <c r="AG57" s="55">
        <f>IF(AH57&gt;0,(AH57-AF57),0)</f>
        <v>36</v>
      </c>
      <c r="AH57" s="57">
        <v>120</v>
      </c>
      <c r="AI57" s="58">
        <v>0</v>
      </c>
    </row>
    <row r="58" spans="1:35" ht="15">
      <c r="A58" s="316" t="str">
        <f>$Y$51</f>
        <v>ZOFFMANN Johann</v>
      </c>
      <c r="B58" s="317"/>
      <c r="C58" s="317"/>
      <c r="D58" s="317"/>
      <c r="E58" s="318"/>
      <c r="F58" s="61"/>
      <c r="G58" s="301" t="str">
        <f>$AE$51</f>
        <v>WAGENHOFER Rudolf</v>
      </c>
      <c r="H58" s="302"/>
      <c r="I58" s="302"/>
      <c r="J58" s="302"/>
      <c r="K58" s="303"/>
      <c r="L58" s="54"/>
      <c r="M58" s="326" t="str">
        <f>$A$51</f>
        <v>SIEDLER Manfred</v>
      </c>
      <c r="N58" s="327"/>
      <c r="O58" s="327"/>
      <c r="P58" s="327"/>
      <c r="Q58" s="328"/>
      <c r="R58" s="61"/>
      <c r="S58" s="323" t="str">
        <f>$G$51</f>
        <v>WEISKOPF Werner</v>
      </c>
      <c r="T58" s="324"/>
      <c r="U58" s="324"/>
      <c r="V58" s="324"/>
      <c r="W58" s="325"/>
      <c r="X58" s="61"/>
      <c r="Y58" s="307" t="str">
        <f>M51</f>
        <v>PASCHINGER Josef</v>
      </c>
      <c r="Z58" s="308"/>
      <c r="AA58" s="308"/>
      <c r="AB58" s="308"/>
      <c r="AC58" s="309"/>
      <c r="AD58" s="61"/>
      <c r="AE58" s="304" t="str">
        <f>S51</f>
        <v>BAUER Alexander</v>
      </c>
      <c r="AF58" s="305"/>
      <c r="AG58" s="305"/>
      <c r="AH58" s="305"/>
      <c r="AI58" s="306"/>
    </row>
    <row r="59" spans="1:35" ht="15">
      <c r="A59" s="63">
        <v>1</v>
      </c>
      <c r="B59" s="64">
        <v>95</v>
      </c>
      <c r="C59" s="63">
        <f>IF(D59&gt;0,(D59-B59),0)</f>
        <v>26</v>
      </c>
      <c r="D59" s="65">
        <v>121</v>
      </c>
      <c r="E59" s="66">
        <v>6</v>
      </c>
      <c r="F59" s="158"/>
      <c r="G59" s="63">
        <v>2</v>
      </c>
      <c r="H59" s="64">
        <v>95</v>
      </c>
      <c r="I59" s="63">
        <f>IF(J59&gt;0,(J59-H59),0)</f>
        <v>35</v>
      </c>
      <c r="J59" s="65">
        <v>130</v>
      </c>
      <c r="K59" s="66">
        <v>1</v>
      </c>
      <c r="L59" s="159"/>
      <c r="M59" s="60">
        <v>3</v>
      </c>
      <c r="N59" s="64">
        <v>94</v>
      </c>
      <c r="O59" s="63">
        <f>IF(P59&gt;0,(P59-N59),0)</f>
        <v>45</v>
      </c>
      <c r="P59" s="65">
        <v>139</v>
      </c>
      <c r="Q59" s="66">
        <v>1</v>
      </c>
      <c r="R59" s="159"/>
      <c r="S59" s="63">
        <v>4</v>
      </c>
      <c r="T59" s="64">
        <v>89</v>
      </c>
      <c r="U59" s="63">
        <f>IF(V59&gt;0,(V59-T59),0)</f>
        <v>49</v>
      </c>
      <c r="V59" s="65">
        <v>138</v>
      </c>
      <c r="W59" s="66">
        <v>0</v>
      </c>
      <c r="X59" s="159"/>
      <c r="Y59" s="63">
        <v>5</v>
      </c>
      <c r="Z59" s="64">
        <v>90</v>
      </c>
      <c r="AA59" s="63">
        <f>IF(AB59&gt;0,(AB59-Z59),0)</f>
        <v>34</v>
      </c>
      <c r="AB59" s="65">
        <v>124</v>
      </c>
      <c r="AC59" s="66">
        <v>2</v>
      </c>
      <c r="AD59" s="159"/>
      <c r="AE59" s="63">
        <v>6</v>
      </c>
      <c r="AF59" s="64">
        <v>93</v>
      </c>
      <c r="AG59" s="63">
        <f>IF(AH59&gt;0,(AH59-AF59),0)</f>
        <v>34</v>
      </c>
      <c r="AH59" s="65">
        <v>127</v>
      </c>
      <c r="AI59" s="66">
        <v>2</v>
      </c>
    </row>
    <row r="60" spans="1:35" ht="36" customHeight="1">
      <c r="A60" s="322" t="str">
        <f>'Startplan BMF BM Wels2015'!$A$9:$L$9</f>
        <v>Freitag, 12. Juni 2015</v>
      </c>
      <c r="B60" s="322"/>
      <c r="C60" s="322"/>
      <c r="D60" s="322"/>
      <c r="E60" s="322"/>
      <c r="F60" s="322"/>
      <c r="G60" s="322"/>
      <c r="H60" s="322"/>
      <c r="I60" s="322"/>
      <c r="J60" s="322"/>
      <c r="K60" s="322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49"/>
      <c r="AD60" s="49"/>
    </row>
    <row r="61" spans="1:35" ht="15">
      <c r="A61" s="329">
        <f>'Startplan BMF BM Wels2015'!A21</f>
        <v>0.58333333333333304</v>
      </c>
      <c r="B61" s="329"/>
      <c r="C61" s="47"/>
      <c r="D61" s="47"/>
      <c r="E61" s="47"/>
      <c r="F61" s="48"/>
      <c r="G61" s="47"/>
      <c r="H61" s="47"/>
      <c r="I61" s="47"/>
      <c r="J61" s="47"/>
      <c r="K61" s="47"/>
      <c r="L61" s="48"/>
      <c r="M61" s="47"/>
      <c r="N61" s="47"/>
      <c r="O61" s="47"/>
      <c r="P61" s="47"/>
      <c r="Q61" s="47"/>
      <c r="R61" s="48"/>
      <c r="S61" s="47"/>
      <c r="T61" s="47"/>
      <c r="U61" s="47"/>
      <c r="V61" s="47"/>
      <c r="W61" s="47"/>
      <c r="X61" s="48"/>
      <c r="Y61" s="47"/>
      <c r="Z61" s="47"/>
      <c r="AA61" s="47"/>
      <c r="AB61" s="47"/>
      <c r="AC61" s="47"/>
      <c r="AD61" s="48"/>
      <c r="AE61" s="47"/>
      <c r="AF61" s="47"/>
      <c r="AG61" s="47"/>
      <c r="AH61" s="47"/>
      <c r="AI61" s="47"/>
    </row>
    <row r="62" spans="1:35" s="85" customFormat="1" ht="15">
      <c r="A62" s="330" t="str">
        <f>'Startplan BMF BM Wels2015'!B21</f>
        <v>REICHL Manfred</v>
      </c>
      <c r="B62" s="331"/>
      <c r="C62" s="331"/>
      <c r="D62" s="331"/>
      <c r="E62" s="332"/>
      <c r="F62" s="68"/>
      <c r="G62" s="333" t="str">
        <f>'Startplan BMF BM Wels2015'!E21</f>
        <v>SEIDL Johann</v>
      </c>
      <c r="H62" s="334"/>
      <c r="I62" s="334"/>
      <c r="J62" s="334"/>
      <c r="K62" s="335"/>
      <c r="L62" s="68"/>
      <c r="M62" s="336" t="str">
        <f>'Startplan BMF BM Wels2015'!H21</f>
        <v>DEUTSCH Brigitte</v>
      </c>
      <c r="N62" s="337"/>
      <c r="O62" s="337"/>
      <c r="P62" s="337"/>
      <c r="Q62" s="338"/>
      <c r="R62" s="68"/>
      <c r="S62" s="339" t="str">
        <f>'Startplan BMF BM Wels2015'!K21</f>
        <v>EDELMAYR Sabine</v>
      </c>
      <c r="T62" s="340"/>
      <c r="U62" s="340"/>
      <c r="V62" s="340"/>
      <c r="W62" s="341"/>
      <c r="X62" s="68"/>
      <c r="Y62" s="298" t="str">
        <f>'Startplan BMF BM Wels2015'!N21</f>
        <v>SIMULAK Silvia</v>
      </c>
      <c r="Z62" s="299"/>
      <c r="AA62" s="299"/>
      <c r="AB62" s="299"/>
      <c r="AC62" s="300"/>
      <c r="AD62" s="68"/>
      <c r="AE62" s="313" t="str">
        <f>'Startplan BMF BM Wels2015'!Q21</f>
        <v>BAUER Theresia</v>
      </c>
      <c r="AF62" s="314"/>
      <c r="AG62" s="314"/>
      <c r="AH62" s="314"/>
      <c r="AI62" s="315"/>
    </row>
    <row r="63" spans="1:35" s="69" customFormat="1" ht="15">
      <c r="A63" s="75" t="str">
        <f>'Startplan BMF BM Wels2015'!B22</f>
        <v xml:space="preserve">Steiermark Herren </v>
      </c>
      <c r="B63" s="73"/>
      <c r="C63" s="73"/>
      <c r="D63" s="73"/>
      <c r="E63" s="74" t="str">
        <f>'Startplan BMF BM Wels2015'!C22</f>
        <v>M</v>
      </c>
      <c r="F63" s="68"/>
      <c r="G63" s="76" t="str">
        <f>'Startplan BMF BM Wels2015'!E22</f>
        <v xml:space="preserve">Burgenland Herren </v>
      </c>
      <c r="H63" s="77"/>
      <c r="I63" s="77"/>
      <c r="J63" s="77"/>
      <c r="K63" s="78" t="str">
        <f>'Startplan BMF BM Wels2015'!F22</f>
        <v>M</v>
      </c>
      <c r="L63" s="68"/>
      <c r="M63" s="79" t="str">
        <f>'Startplan BMF BM Wels2015'!H22</f>
        <v>Steiermark Damen</v>
      </c>
      <c r="N63" s="80"/>
      <c r="O63" s="80"/>
      <c r="P63" s="80"/>
      <c r="Q63" s="81" t="str">
        <f>'Startplan BMF BM Wels2015'!I22</f>
        <v>W</v>
      </c>
      <c r="R63" s="68"/>
      <c r="S63" s="82" t="str">
        <f>'Startplan BMF BM Wels2015'!K22</f>
        <v>Oberösterreich Damen</v>
      </c>
      <c r="T63" s="83"/>
      <c r="U63" s="83"/>
      <c r="V63" s="83"/>
      <c r="W63" s="84" t="str">
        <f>'Startplan BMF BM Wels2015'!L22</f>
        <v>W</v>
      </c>
      <c r="X63" s="68"/>
      <c r="Y63" s="152" t="str">
        <f>'Startplan BMF BM Wels2015'!N22</f>
        <v>Wien Damen</v>
      </c>
      <c r="Z63" s="153"/>
      <c r="AA63" s="153"/>
      <c r="AB63" s="153"/>
      <c r="AC63" s="154" t="str">
        <f>'Startplan BMF BM Wels2015'!O22</f>
        <v>W</v>
      </c>
      <c r="AD63" s="68"/>
      <c r="AE63" s="155" t="str">
        <f>'Startplan BMF BM Wels2015'!Q22</f>
        <v>Wien Damen</v>
      </c>
      <c r="AF63" s="156"/>
      <c r="AG63" s="156"/>
      <c r="AH63" s="156"/>
      <c r="AI63" s="157" t="str">
        <f>'Startplan BMF BM Wels2015'!R22</f>
        <v>W</v>
      </c>
    </row>
    <row r="64" spans="1:35" ht="15">
      <c r="A64" s="55">
        <v>1</v>
      </c>
      <c r="B64" s="56">
        <v>79</v>
      </c>
      <c r="C64" s="55">
        <f>IF(D64&gt;0,(D64-B64),0)</f>
        <v>42</v>
      </c>
      <c r="D64" s="57">
        <v>121</v>
      </c>
      <c r="E64" s="58">
        <v>2</v>
      </c>
      <c r="F64" s="59"/>
      <c r="G64" s="60">
        <v>2</v>
      </c>
      <c r="H64" s="56">
        <v>87</v>
      </c>
      <c r="I64" s="55">
        <f>IF(J64&gt;0,(J64-H64),0)</f>
        <v>26</v>
      </c>
      <c r="J64" s="57">
        <v>113</v>
      </c>
      <c r="K64" s="58">
        <v>4</v>
      </c>
      <c r="L64" s="59"/>
      <c r="M64" s="60">
        <v>3</v>
      </c>
      <c r="N64" s="56">
        <v>97</v>
      </c>
      <c r="O64" s="55">
        <f>IF(P64&gt;0,(P64-N64),0)</f>
        <v>25</v>
      </c>
      <c r="P64" s="57">
        <v>122</v>
      </c>
      <c r="Q64" s="58">
        <v>5</v>
      </c>
      <c r="R64" s="59"/>
      <c r="S64" s="60">
        <v>4</v>
      </c>
      <c r="T64" s="56">
        <v>75</v>
      </c>
      <c r="U64" s="55">
        <f>IF(V64&gt;0,(V64-T64),0)</f>
        <v>36</v>
      </c>
      <c r="V64" s="57">
        <v>111</v>
      </c>
      <c r="W64" s="58">
        <v>3</v>
      </c>
      <c r="X64" s="59"/>
      <c r="Y64" s="60">
        <v>5</v>
      </c>
      <c r="Z64" s="56">
        <v>82</v>
      </c>
      <c r="AA64" s="55">
        <f>IF(AB64&gt;0,(AB64-Z64),0)</f>
        <v>45</v>
      </c>
      <c r="AB64" s="57">
        <v>127</v>
      </c>
      <c r="AC64" s="58">
        <v>0</v>
      </c>
      <c r="AD64" s="59"/>
      <c r="AE64" s="60">
        <v>6</v>
      </c>
      <c r="AF64" s="56">
        <v>70</v>
      </c>
      <c r="AG64" s="55">
        <f>IF(AH64&gt;0,(AH64-AF64),0)</f>
        <v>35</v>
      </c>
      <c r="AH64" s="57">
        <v>105</v>
      </c>
      <c r="AI64" s="58">
        <v>2</v>
      </c>
    </row>
    <row r="65" spans="1:35" ht="15">
      <c r="A65" s="323" t="str">
        <f>$G$62</f>
        <v>SEIDL Johann</v>
      </c>
      <c r="B65" s="324"/>
      <c r="C65" s="324"/>
      <c r="D65" s="324"/>
      <c r="E65" s="325"/>
      <c r="F65" s="54"/>
      <c r="G65" s="326" t="str">
        <f>$A$62</f>
        <v>REICHL Manfred</v>
      </c>
      <c r="H65" s="327"/>
      <c r="I65" s="327"/>
      <c r="J65" s="327"/>
      <c r="K65" s="328"/>
      <c r="L65" s="54"/>
      <c r="M65" s="304" t="str">
        <f>$S$62</f>
        <v>EDELMAYR Sabine</v>
      </c>
      <c r="N65" s="305"/>
      <c r="O65" s="305"/>
      <c r="P65" s="305"/>
      <c r="Q65" s="306"/>
      <c r="R65" s="54"/>
      <c r="S65" s="307" t="str">
        <f>$M$62</f>
        <v>DEUTSCH Brigitte</v>
      </c>
      <c r="T65" s="308"/>
      <c r="U65" s="308"/>
      <c r="V65" s="308"/>
      <c r="W65" s="309"/>
      <c r="X65" s="54"/>
      <c r="Y65" s="301" t="str">
        <f>AE62</f>
        <v>BAUER Theresia</v>
      </c>
      <c r="Z65" s="302"/>
      <c r="AA65" s="302"/>
      <c r="AB65" s="302"/>
      <c r="AC65" s="303"/>
      <c r="AD65" s="54"/>
      <c r="AE65" s="316" t="str">
        <f>Y62</f>
        <v>SIMULAK Silvia</v>
      </c>
      <c r="AF65" s="317"/>
      <c r="AG65" s="317"/>
      <c r="AH65" s="317"/>
      <c r="AI65" s="318"/>
    </row>
    <row r="66" spans="1:35" ht="15">
      <c r="A66" s="55">
        <v>1</v>
      </c>
      <c r="B66" s="56">
        <v>81</v>
      </c>
      <c r="C66" s="55">
        <f>IF(D66&gt;0,(D66-B66),0)</f>
        <v>50</v>
      </c>
      <c r="D66" s="57">
        <v>131</v>
      </c>
      <c r="E66" s="58">
        <v>1</v>
      </c>
      <c r="F66" s="59"/>
      <c r="G66" s="60">
        <v>2</v>
      </c>
      <c r="H66" s="56">
        <v>105</v>
      </c>
      <c r="I66" s="55">
        <f>IF(J66&gt;0,(J66-H66),0)</f>
        <v>35</v>
      </c>
      <c r="J66" s="57">
        <v>140</v>
      </c>
      <c r="K66" s="58">
        <v>0</v>
      </c>
      <c r="L66" s="59"/>
      <c r="M66" s="60">
        <v>3</v>
      </c>
      <c r="N66" s="56">
        <v>91</v>
      </c>
      <c r="O66" s="55">
        <f>IF(P66&gt;0,(P66-N66),0)</f>
        <v>39</v>
      </c>
      <c r="P66" s="57">
        <v>130</v>
      </c>
      <c r="Q66" s="58">
        <v>2</v>
      </c>
      <c r="R66" s="59"/>
      <c r="S66" s="60">
        <v>4</v>
      </c>
      <c r="T66" s="56">
        <v>92</v>
      </c>
      <c r="U66" s="55">
        <f>IF(V66&gt;0,(V66-T66),0)</f>
        <v>27</v>
      </c>
      <c r="V66" s="57">
        <v>119</v>
      </c>
      <c r="W66" s="58">
        <v>5</v>
      </c>
      <c r="X66" s="59"/>
      <c r="Y66" s="60">
        <v>5</v>
      </c>
      <c r="Z66" s="56">
        <v>67</v>
      </c>
      <c r="AA66" s="55">
        <f>IF(AB66&gt;0,(AB66-Z66),0)</f>
        <v>25</v>
      </c>
      <c r="AB66" s="57">
        <v>92</v>
      </c>
      <c r="AC66" s="58">
        <v>6</v>
      </c>
      <c r="AD66" s="59"/>
      <c r="AE66" s="60">
        <v>6</v>
      </c>
      <c r="AF66" s="56">
        <v>92</v>
      </c>
      <c r="AG66" s="55">
        <f>IF(AH66&gt;0,(AH66-AF66),0)</f>
        <v>40</v>
      </c>
      <c r="AH66" s="57">
        <v>132</v>
      </c>
      <c r="AI66" s="58">
        <v>1</v>
      </c>
    </row>
    <row r="67" spans="1:35" ht="15">
      <c r="A67" s="301" t="str">
        <f>$AE$62</f>
        <v>BAUER Theresia</v>
      </c>
      <c r="B67" s="302"/>
      <c r="C67" s="302"/>
      <c r="D67" s="302"/>
      <c r="E67" s="303"/>
      <c r="F67" s="61"/>
      <c r="G67" s="316" t="str">
        <f>$Y$62</f>
        <v>SIMULAK Silvia</v>
      </c>
      <c r="H67" s="317"/>
      <c r="I67" s="317"/>
      <c r="J67" s="317"/>
      <c r="K67" s="318"/>
      <c r="L67" s="54"/>
      <c r="M67" s="323" t="str">
        <f>$G$62</f>
        <v>SEIDL Johann</v>
      </c>
      <c r="N67" s="324"/>
      <c r="O67" s="324"/>
      <c r="P67" s="324"/>
      <c r="Q67" s="325"/>
      <c r="R67" s="61"/>
      <c r="S67" s="326" t="str">
        <f>$A$62</f>
        <v>REICHL Manfred</v>
      </c>
      <c r="T67" s="327"/>
      <c r="U67" s="327"/>
      <c r="V67" s="327"/>
      <c r="W67" s="328"/>
      <c r="X67" s="61"/>
      <c r="Y67" s="304" t="str">
        <f>S62</f>
        <v>EDELMAYR Sabine</v>
      </c>
      <c r="Z67" s="305"/>
      <c r="AA67" s="305"/>
      <c r="AB67" s="305"/>
      <c r="AC67" s="306"/>
      <c r="AD67" s="61"/>
      <c r="AE67" s="307" t="str">
        <f>M62</f>
        <v>DEUTSCH Brigitte</v>
      </c>
      <c r="AF67" s="308"/>
      <c r="AG67" s="308"/>
      <c r="AH67" s="308"/>
      <c r="AI67" s="309"/>
    </row>
    <row r="68" spans="1:35" ht="15">
      <c r="A68" s="55">
        <v>1</v>
      </c>
      <c r="B68" s="56">
        <v>53</v>
      </c>
      <c r="C68" s="55">
        <f>IF(D68&gt;0,(D68-B68),0)</f>
        <v>44</v>
      </c>
      <c r="D68" s="57">
        <v>97</v>
      </c>
      <c r="E68" s="58">
        <v>1</v>
      </c>
      <c r="F68" s="59"/>
      <c r="G68" s="60">
        <v>2</v>
      </c>
      <c r="H68" s="56">
        <v>89</v>
      </c>
      <c r="I68" s="55">
        <f>IF(J68&gt;0,(J68-H68),0)</f>
        <v>44</v>
      </c>
      <c r="J68" s="57">
        <v>133</v>
      </c>
      <c r="K68" s="58">
        <v>1</v>
      </c>
      <c r="L68" s="59"/>
      <c r="M68" s="60">
        <v>3</v>
      </c>
      <c r="N68" s="56">
        <v>79</v>
      </c>
      <c r="O68" s="55">
        <f>IF(P68&gt;0,(P68-N68),0)</f>
        <v>32</v>
      </c>
      <c r="P68" s="57">
        <v>111</v>
      </c>
      <c r="Q68" s="58">
        <v>4</v>
      </c>
      <c r="R68" s="59"/>
      <c r="S68" s="60">
        <v>4</v>
      </c>
      <c r="T68" s="56">
        <v>103</v>
      </c>
      <c r="U68" s="55">
        <f>IF(V68&gt;0,(V68-T68),0)</f>
        <v>39</v>
      </c>
      <c r="V68" s="57">
        <v>142</v>
      </c>
      <c r="W68" s="58">
        <v>0</v>
      </c>
      <c r="X68" s="59"/>
      <c r="Y68" s="60">
        <v>5</v>
      </c>
      <c r="Z68" s="56">
        <v>79</v>
      </c>
      <c r="AA68" s="55">
        <f>IF(AB68&gt;0,(AB68-Z68),0)</f>
        <v>35</v>
      </c>
      <c r="AB68" s="57">
        <v>114</v>
      </c>
      <c r="AC68" s="58">
        <v>3</v>
      </c>
      <c r="AD68" s="59"/>
      <c r="AE68" s="60">
        <v>6</v>
      </c>
      <c r="AF68" s="56">
        <v>81</v>
      </c>
      <c r="AG68" s="55">
        <f>IF(AH68&gt;0,(AH68-AF68),0)</f>
        <v>18</v>
      </c>
      <c r="AH68" s="57">
        <v>99</v>
      </c>
      <c r="AI68" s="58">
        <v>6</v>
      </c>
    </row>
    <row r="69" spans="1:35" ht="15">
      <c r="A69" s="316" t="str">
        <f>$Y$62</f>
        <v>SIMULAK Silvia</v>
      </c>
      <c r="B69" s="317"/>
      <c r="C69" s="317"/>
      <c r="D69" s="317"/>
      <c r="E69" s="318"/>
      <c r="F69" s="61"/>
      <c r="G69" s="301" t="str">
        <f>$AE$62</f>
        <v>BAUER Theresia</v>
      </c>
      <c r="H69" s="302"/>
      <c r="I69" s="302"/>
      <c r="J69" s="302"/>
      <c r="K69" s="303"/>
      <c r="L69" s="54"/>
      <c r="M69" s="326" t="str">
        <f>$A$62</f>
        <v>REICHL Manfred</v>
      </c>
      <c r="N69" s="327"/>
      <c r="O69" s="327"/>
      <c r="P69" s="327"/>
      <c r="Q69" s="328"/>
      <c r="R69" s="61"/>
      <c r="S69" s="323" t="str">
        <f>$G$62</f>
        <v>SEIDL Johann</v>
      </c>
      <c r="T69" s="324"/>
      <c r="U69" s="324"/>
      <c r="V69" s="324"/>
      <c r="W69" s="325"/>
      <c r="X69" s="61"/>
      <c r="Y69" s="307" t="str">
        <f>M62</f>
        <v>DEUTSCH Brigitte</v>
      </c>
      <c r="Z69" s="308"/>
      <c r="AA69" s="308"/>
      <c r="AB69" s="308"/>
      <c r="AC69" s="309"/>
      <c r="AD69" s="61"/>
      <c r="AE69" s="304" t="str">
        <f>S62</f>
        <v>EDELMAYR Sabine</v>
      </c>
      <c r="AF69" s="305"/>
      <c r="AG69" s="305"/>
      <c r="AH69" s="305"/>
      <c r="AI69" s="306"/>
    </row>
    <row r="70" spans="1:35" ht="15">
      <c r="A70" s="63">
        <v>1</v>
      </c>
      <c r="B70" s="64">
        <v>82</v>
      </c>
      <c r="C70" s="63">
        <f>IF(D70&gt;0,(D70-B70),0)</f>
        <v>44</v>
      </c>
      <c r="D70" s="65">
        <v>126</v>
      </c>
      <c r="E70" s="66">
        <v>0</v>
      </c>
      <c r="F70" s="62"/>
      <c r="G70" s="63">
        <v>2</v>
      </c>
      <c r="H70" s="64">
        <v>81</v>
      </c>
      <c r="I70" s="63">
        <f>IF(J70&gt;0,(J70-H70),0)</f>
        <v>35</v>
      </c>
      <c r="J70" s="65">
        <v>116</v>
      </c>
      <c r="K70" s="66">
        <v>1</v>
      </c>
      <c r="L70" s="59"/>
      <c r="M70" s="60">
        <v>3</v>
      </c>
      <c r="N70" s="64">
        <v>85</v>
      </c>
      <c r="O70" s="63">
        <f>IF(P70&gt;0,(P70-N70),0)</f>
        <v>45</v>
      </c>
      <c r="P70" s="65">
        <v>130</v>
      </c>
      <c r="Q70" s="66">
        <v>1</v>
      </c>
      <c r="R70" s="59"/>
      <c r="S70" s="63">
        <v>4</v>
      </c>
      <c r="T70" s="64">
        <v>95</v>
      </c>
      <c r="U70" s="63">
        <f>IF(V70&gt;0,(V70-T70),0)</f>
        <v>42</v>
      </c>
      <c r="V70" s="65">
        <v>137</v>
      </c>
      <c r="W70" s="66">
        <v>2</v>
      </c>
      <c r="X70" s="59"/>
      <c r="Y70" s="63">
        <v>5</v>
      </c>
      <c r="Z70" s="64">
        <v>85</v>
      </c>
      <c r="AA70" s="63">
        <f>IF(AB70&gt;0,(AB70-Z70),0)</f>
        <v>26</v>
      </c>
      <c r="AB70" s="65">
        <v>111</v>
      </c>
      <c r="AC70" s="66">
        <v>5</v>
      </c>
      <c r="AD70" s="59"/>
      <c r="AE70" s="63">
        <v>6</v>
      </c>
      <c r="AF70" s="64">
        <v>85</v>
      </c>
      <c r="AG70" s="63">
        <f>IF(AH70&gt;0,(AH70-AF70),0)</f>
        <v>26</v>
      </c>
      <c r="AH70" s="65">
        <v>111</v>
      </c>
      <c r="AI70" s="66">
        <v>5</v>
      </c>
    </row>
    <row r="71" spans="1:35" ht="36" customHeight="1">
      <c r="A71" s="322" t="str">
        <f>'Startplan BMF BM Wels2015'!$A$9:$L$9</f>
        <v>Freitag, 12. Juni 2015</v>
      </c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49"/>
      <c r="AD71" s="49"/>
    </row>
    <row r="72" spans="1:35" ht="15">
      <c r="A72" s="329">
        <f>'Startplan BMF BM Wels2015'!A23</f>
        <v>0.625</v>
      </c>
      <c r="B72" s="329"/>
      <c r="C72" s="47"/>
      <c r="D72" s="47"/>
      <c r="E72" s="47"/>
      <c r="F72" s="48"/>
      <c r="G72" s="47"/>
      <c r="H72" s="47"/>
      <c r="I72" s="47"/>
      <c r="J72" s="47"/>
      <c r="K72" s="47"/>
      <c r="L72" s="48"/>
      <c r="M72" s="47"/>
      <c r="N72" s="47"/>
      <c r="O72" s="47"/>
      <c r="P72" s="47"/>
      <c r="Q72" s="47"/>
      <c r="R72" s="48"/>
      <c r="S72" s="47"/>
      <c r="T72" s="47"/>
      <c r="U72" s="47"/>
      <c r="V72" s="47"/>
      <c r="W72" s="47"/>
      <c r="X72" s="48"/>
      <c r="Y72" s="47"/>
      <c r="Z72" s="47"/>
      <c r="AA72" s="47"/>
      <c r="AB72" s="47"/>
      <c r="AC72" s="47"/>
      <c r="AD72" s="48"/>
      <c r="AE72" s="47"/>
      <c r="AF72" s="47"/>
      <c r="AG72" s="47"/>
      <c r="AH72" s="47"/>
      <c r="AI72" s="47"/>
    </row>
    <row r="73" spans="1:35" s="85" customFormat="1" ht="15">
      <c r="A73" s="330" t="str">
        <f>'Startplan BMF BM Wels2015'!B23</f>
        <v>BITZINGER Alois</v>
      </c>
      <c r="B73" s="331"/>
      <c r="C73" s="331"/>
      <c r="D73" s="331"/>
      <c r="E73" s="332"/>
      <c r="F73" s="68"/>
      <c r="G73" s="333" t="str">
        <f>'Startplan BMF BM Wels2015'!E23</f>
        <v>HLAVATY Michael</v>
      </c>
      <c r="H73" s="334"/>
      <c r="I73" s="334"/>
      <c r="J73" s="334"/>
      <c r="K73" s="335"/>
      <c r="L73" s="68"/>
      <c r="M73" s="336" t="str">
        <f>'Startplan BMF BM Wels2015'!H23</f>
        <v>AIGNER Johanna</v>
      </c>
      <c r="N73" s="337"/>
      <c r="O73" s="337"/>
      <c r="P73" s="337"/>
      <c r="Q73" s="338"/>
      <c r="R73" s="68"/>
      <c r="S73" s="339" t="str">
        <f>'Startplan BMF BM Wels2015'!K23</f>
        <v>BINDER Martina</v>
      </c>
      <c r="T73" s="340"/>
      <c r="U73" s="340"/>
      <c r="V73" s="340"/>
      <c r="W73" s="341"/>
      <c r="X73" s="68"/>
      <c r="Y73" s="298" t="str">
        <f>'Startplan BMF BM Wels2015'!N23</f>
        <v>BENDL Sabine</v>
      </c>
      <c r="Z73" s="299"/>
      <c r="AA73" s="299"/>
      <c r="AB73" s="299"/>
      <c r="AC73" s="300"/>
      <c r="AD73" s="68"/>
      <c r="AE73" s="313" t="str">
        <f>'Startplan BMF BM Wels2015'!Q23</f>
        <v>KELZ Peter</v>
      </c>
      <c r="AF73" s="314"/>
      <c r="AG73" s="314"/>
      <c r="AH73" s="314"/>
      <c r="AI73" s="315"/>
    </row>
    <row r="74" spans="1:35" s="69" customFormat="1" ht="15">
      <c r="A74" s="75" t="str">
        <f>'Startplan BMF BM Wels2015'!B24</f>
        <v>Wien Herren</v>
      </c>
      <c r="B74" s="73"/>
      <c r="C74" s="73"/>
      <c r="D74" s="73"/>
      <c r="E74" s="74" t="str">
        <f>'Startplan BMF BM Wels2015'!C24</f>
        <v>M</v>
      </c>
      <c r="F74" s="68"/>
      <c r="G74" s="76" t="str">
        <f>'Startplan BMF BM Wels2015'!E24</f>
        <v>Niederösterreich Herren</v>
      </c>
      <c r="H74" s="77"/>
      <c r="I74" s="77"/>
      <c r="J74" s="77"/>
      <c r="K74" s="78" t="str">
        <f>'Startplan BMF BM Wels2015'!F24</f>
        <v>M</v>
      </c>
      <c r="L74" s="68"/>
      <c r="M74" s="79" t="str">
        <f>'Startplan BMF BM Wels2015'!H24</f>
        <v>Salzburg Damen</v>
      </c>
      <c r="N74" s="80"/>
      <c r="O74" s="80"/>
      <c r="P74" s="80"/>
      <c r="Q74" s="81" t="str">
        <f>'Startplan BMF BM Wels2015'!I24</f>
        <v>W</v>
      </c>
      <c r="R74" s="68"/>
      <c r="S74" s="82" t="str">
        <f>'Startplan BMF BM Wels2015'!K24</f>
        <v>Wien Damen</v>
      </c>
      <c r="T74" s="83"/>
      <c r="U74" s="83"/>
      <c r="V74" s="83"/>
      <c r="W74" s="84" t="str">
        <f>'Startplan BMF BM Wels2015'!L24</f>
        <v>W</v>
      </c>
      <c r="X74" s="68"/>
      <c r="Y74" s="152" t="str">
        <f>'Startplan BMF BM Wels2015'!N24</f>
        <v>Steiermark Damen</v>
      </c>
      <c r="Z74" s="153"/>
      <c r="AA74" s="153"/>
      <c r="AB74" s="153"/>
      <c r="AC74" s="154" t="str">
        <f>'Startplan BMF BM Wels2015'!O24</f>
        <v>W</v>
      </c>
      <c r="AD74" s="68"/>
      <c r="AE74" s="155" t="str">
        <f>'Startplan BMF BM Wels2015'!Q24</f>
        <v xml:space="preserve">Salzburg Herren </v>
      </c>
      <c r="AF74" s="156"/>
      <c r="AG74" s="156"/>
      <c r="AH74" s="156"/>
      <c r="AI74" s="157" t="str">
        <f>'Startplan BMF BM Wels2015'!R24</f>
        <v>M</v>
      </c>
    </row>
    <row r="75" spans="1:35" ht="15">
      <c r="A75" s="55">
        <v>1</v>
      </c>
      <c r="B75" s="56">
        <v>92</v>
      </c>
      <c r="C75" s="55">
        <f>IF(D75&gt;0,(D75-B75),0)</f>
        <v>53</v>
      </c>
      <c r="D75" s="57">
        <v>145</v>
      </c>
      <c r="E75" s="58">
        <v>1</v>
      </c>
      <c r="F75" s="59"/>
      <c r="G75" s="60">
        <v>2</v>
      </c>
      <c r="H75" s="56">
        <v>79</v>
      </c>
      <c r="I75" s="55">
        <f>IF(J75&gt;0,(J75-H75),0)</f>
        <v>45</v>
      </c>
      <c r="J75" s="57">
        <v>124</v>
      </c>
      <c r="K75" s="58">
        <v>0</v>
      </c>
      <c r="L75" s="59"/>
      <c r="M75" s="60">
        <v>3</v>
      </c>
      <c r="N75" s="56">
        <v>100</v>
      </c>
      <c r="O75" s="55">
        <f>IF(P75&gt;0,(P75-N75),0)</f>
        <v>36</v>
      </c>
      <c r="P75" s="57">
        <v>136</v>
      </c>
      <c r="Q75" s="58">
        <v>1</v>
      </c>
      <c r="R75" s="59"/>
      <c r="S75" s="60">
        <v>4</v>
      </c>
      <c r="T75" s="56">
        <v>86</v>
      </c>
      <c r="U75" s="55">
        <f>IF(V75&gt;0,(V75-T75),0)</f>
        <v>36</v>
      </c>
      <c r="V75" s="57">
        <v>122</v>
      </c>
      <c r="W75" s="58">
        <v>2</v>
      </c>
      <c r="X75" s="59"/>
      <c r="Y75" s="60">
        <v>5</v>
      </c>
      <c r="Z75" s="56">
        <v>69</v>
      </c>
      <c r="AA75" s="55">
        <f>IF(AB75&gt;0,(AB75-Z75),0)</f>
        <v>24</v>
      </c>
      <c r="AB75" s="57">
        <v>93</v>
      </c>
      <c r="AC75" s="58">
        <v>5</v>
      </c>
      <c r="AD75" s="59"/>
      <c r="AE75" s="60">
        <v>6</v>
      </c>
      <c r="AF75" s="56">
        <v>85</v>
      </c>
      <c r="AG75" s="55">
        <f>IF(AH75&gt;0,(AH75-AF75),0)</f>
        <v>30</v>
      </c>
      <c r="AH75" s="57">
        <v>115</v>
      </c>
      <c r="AI75" s="58">
        <v>3</v>
      </c>
    </row>
    <row r="76" spans="1:35" ht="15">
      <c r="A76" s="323" t="str">
        <f>$G$73</f>
        <v>HLAVATY Michael</v>
      </c>
      <c r="B76" s="324"/>
      <c r="C76" s="324"/>
      <c r="D76" s="324"/>
      <c r="E76" s="325"/>
      <c r="F76" s="54"/>
      <c r="G76" s="326" t="str">
        <f>$A$73</f>
        <v>BITZINGER Alois</v>
      </c>
      <c r="H76" s="327"/>
      <c r="I76" s="327"/>
      <c r="J76" s="327"/>
      <c r="K76" s="328"/>
      <c r="L76" s="54"/>
      <c r="M76" s="304" t="str">
        <f>$S$73</f>
        <v>BINDER Martina</v>
      </c>
      <c r="N76" s="305"/>
      <c r="O76" s="305"/>
      <c r="P76" s="305"/>
      <c r="Q76" s="306"/>
      <c r="R76" s="54"/>
      <c r="S76" s="307" t="str">
        <f>$M$73</f>
        <v>AIGNER Johanna</v>
      </c>
      <c r="T76" s="308"/>
      <c r="U76" s="308"/>
      <c r="V76" s="308"/>
      <c r="W76" s="309"/>
      <c r="X76" s="54"/>
      <c r="Y76" s="301" t="str">
        <f>AE73</f>
        <v>KELZ Peter</v>
      </c>
      <c r="Z76" s="302"/>
      <c r="AA76" s="302"/>
      <c r="AB76" s="302"/>
      <c r="AC76" s="303"/>
      <c r="AD76" s="54"/>
      <c r="AE76" s="316" t="str">
        <f>Y73</f>
        <v>BENDL Sabine</v>
      </c>
      <c r="AF76" s="317"/>
      <c r="AG76" s="317"/>
      <c r="AH76" s="317"/>
      <c r="AI76" s="318"/>
    </row>
    <row r="77" spans="1:35" ht="15">
      <c r="A77" s="55">
        <v>1</v>
      </c>
      <c r="B77" s="56">
        <v>89</v>
      </c>
      <c r="C77" s="55">
        <f>IF(D77&gt;0,(D77-B77),0)</f>
        <v>51</v>
      </c>
      <c r="D77" s="57">
        <v>140</v>
      </c>
      <c r="E77" s="58">
        <v>0</v>
      </c>
      <c r="F77" s="59"/>
      <c r="G77" s="60">
        <v>2</v>
      </c>
      <c r="H77" s="56">
        <v>101</v>
      </c>
      <c r="I77" s="55">
        <f>IF(J77&gt;0,(J77-H77),0)</f>
        <v>52</v>
      </c>
      <c r="J77" s="57">
        <v>153</v>
      </c>
      <c r="K77" s="58">
        <v>2</v>
      </c>
      <c r="L77" s="59"/>
      <c r="M77" s="60">
        <v>3</v>
      </c>
      <c r="N77" s="56">
        <v>79</v>
      </c>
      <c r="O77" s="55">
        <f>IF(P77&gt;0,(P77-N77),0)</f>
        <v>35</v>
      </c>
      <c r="P77" s="57">
        <v>114</v>
      </c>
      <c r="Q77" s="58">
        <v>5</v>
      </c>
      <c r="R77" s="59"/>
      <c r="S77" s="60">
        <v>4</v>
      </c>
      <c r="T77" s="56">
        <v>90</v>
      </c>
      <c r="U77" s="55">
        <f>IF(V77&gt;0,(V77-T77),0)</f>
        <v>54</v>
      </c>
      <c r="V77" s="57">
        <v>144</v>
      </c>
      <c r="W77" s="58">
        <v>2</v>
      </c>
      <c r="X77" s="59"/>
      <c r="Y77" s="60">
        <v>5</v>
      </c>
      <c r="Z77" s="56">
        <v>84</v>
      </c>
      <c r="AA77" s="55">
        <f>IF(AB77&gt;0,(AB77-Z77),0)</f>
        <v>27</v>
      </c>
      <c r="AB77" s="57">
        <v>111</v>
      </c>
      <c r="AC77" s="58">
        <v>3</v>
      </c>
      <c r="AD77" s="59"/>
      <c r="AE77" s="60">
        <v>6</v>
      </c>
      <c r="AF77" s="56">
        <v>97</v>
      </c>
      <c r="AG77" s="55">
        <f>IF(AH77&gt;0,(AH77-AF77),0)</f>
        <v>27</v>
      </c>
      <c r="AH77" s="57">
        <v>124</v>
      </c>
      <c r="AI77" s="58">
        <v>5</v>
      </c>
    </row>
    <row r="78" spans="1:35" ht="15">
      <c r="A78" s="301" t="str">
        <f>$AE$73</f>
        <v>KELZ Peter</v>
      </c>
      <c r="B78" s="302"/>
      <c r="C78" s="302"/>
      <c r="D78" s="302"/>
      <c r="E78" s="303"/>
      <c r="F78" s="61"/>
      <c r="G78" s="316" t="str">
        <f>$Y$73</f>
        <v>BENDL Sabine</v>
      </c>
      <c r="H78" s="317"/>
      <c r="I78" s="317"/>
      <c r="J78" s="317"/>
      <c r="K78" s="318"/>
      <c r="L78" s="54"/>
      <c r="M78" s="323" t="str">
        <f>$G$73</f>
        <v>HLAVATY Michael</v>
      </c>
      <c r="N78" s="324"/>
      <c r="O78" s="324"/>
      <c r="P78" s="324"/>
      <c r="Q78" s="325"/>
      <c r="R78" s="61"/>
      <c r="S78" s="326" t="str">
        <f>$A$73</f>
        <v>BITZINGER Alois</v>
      </c>
      <c r="T78" s="327"/>
      <c r="U78" s="327"/>
      <c r="V78" s="327"/>
      <c r="W78" s="328"/>
      <c r="X78" s="61"/>
      <c r="Y78" s="304" t="str">
        <f>S73</f>
        <v>BINDER Martina</v>
      </c>
      <c r="Z78" s="305"/>
      <c r="AA78" s="305"/>
      <c r="AB78" s="305"/>
      <c r="AC78" s="306"/>
      <c r="AD78" s="61"/>
      <c r="AE78" s="307" t="str">
        <f>M73</f>
        <v>AIGNER Johanna</v>
      </c>
      <c r="AF78" s="308"/>
      <c r="AG78" s="308"/>
      <c r="AH78" s="308"/>
      <c r="AI78" s="309"/>
    </row>
    <row r="79" spans="1:35" ht="15">
      <c r="A79" s="55">
        <v>1</v>
      </c>
      <c r="B79" s="56">
        <v>88</v>
      </c>
      <c r="C79" s="55">
        <f>IF(D79&gt;0,(D79-B79),0)</f>
        <v>43</v>
      </c>
      <c r="D79" s="57">
        <v>131</v>
      </c>
      <c r="E79" s="58">
        <v>1</v>
      </c>
      <c r="F79" s="59"/>
      <c r="G79" s="60">
        <v>2</v>
      </c>
      <c r="H79" s="56">
        <v>81</v>
      </c>
      <c r="I79" s="55">
        <f>IF(J79&gt;0,(J79-H79),0)</f>
        <v>42</v>
      </c>
      <c r="J79" s="57">
        <v>123</v>
      </c>
      <c r="K79" s="58">
        <v>2</v>
      </c>
      <c r="L79" s="59"/>
      <c r="M79" s="60">
        <v>3</v>
      </c>
      <c r="N79" s="56">
        <v>92</v>
      </c>
      <c r="O79" s="55">
        <f>IF(P79&gt;0,(P79-N79),0)</f>
        <v>36</v>
      </c>
      <c r="P79" s="57">
        <v>128</v>
      </c>
      <c r="Q79" s="58">
        <v>3</v>
      </c>
      <c r="R79" s="59"/>
      <c r="S79" s="60">
        <v>4</v>
      </c>
      <c r="T79" s="56">
        <v>89</v>
      </c>
      <c r="U79" s="55">
        <f>IF(V79&gt;0,(V79-T79),0)</f>
        <v>61</v>
      </c>
      <c r="V79" s="57">
        <v>150</v>
      </c>
      <c r="W79" s="58">
        <v>1</v>
      </c>
      <c r="X79" s="59"/>
      <c r="Y79" s="60">
        <v>5</v>
      </c>
      <c r="Z79" s="56">
        <v>85</v>
      </c>
      <c r="AA79" s="55">
        <f>IF(AB79&gt;0,(AB79-Z79),0)</f>
        <v>35</v>
      </c>
      <c r="AB79" s="57">
        <v>120</v>
      </c>
      <c r="AC79" s="58">
        <v>5</v>
      </c>
      <c r="AD79" s="59"/>
      <c r="AE79" s="60">
        <v>6</v>
      </c>
      <c r="AF79" s="56">
        <v>79</v>
      </c>
      <c r="AG79" s="55">
        <f>IF(AH79&gt;0,(AH79-AF79),0)</f>
        <v>36</v>
      </c>
      <c r="AH79" s="57">
        <v>115</v>
      </c>
      <c r="AI79" s="58">
        <v>0</v>
      </c>
    </row>
    <row r="80" spans="1:35" ht="15">
      <c r="A80" s="316" t="str">
        <f>$Y$73</f>
        <v>BENDL Sabine</v>
      </c>
      <c r="B80" s="317"/>
      <c r="C80" s="317"/>
      <c r="D80" s="317"/>
      <c r="E80" s="318"/>
      <c r="F80" s="61"/>
      <c r="G80" s="301" t="str">
        <f>$AE$73</f>
        <v>KELZ Peter</v>
      </c>
      <c r="H80" s="302"/>
      <c r="I80" s="302"/>
      <c r="J80" s="302"/>
      <c r="K80" s="303"/>
      <c r="L80" s="54"/>
      <c r="M80" s="326" t="str">
        <f>$A$73</f>
        <v>BITZINGER Alois</v>
      </c>
      <c r="N80" s="327"/>
      <c r="O80" s="327"/>
      <c r="P80" s="327"/>
      <c r="Q80" s="328"/>
      <c r="R80" s="61"/>
      <c r="S80" s="323" t="str">
        <f>$G$73</f>
        <v>HLAVATY Michael</v>
      </c>
      <c r="T80" s="324"/>
      <c r="U80" s="324"/>
      <c r="V80" s="324"/>
      <c r="W80" s="325"/>
      <c r="X80" s="61"/>
      <c r="Y80" s="307" t="str">
        <f>M73</f>
        <v>AIGNER Johanna</v>
      </c>
      <c r="Z80" s="308"/>
      <c r="AA80" s="308"/>
      <c r="AB80" s="308"/>
      <c r="AC80" s="309"/>
      <c r="AD80" s="61"/>
      <c r="AE80" s="304" t="str">
        <f>S73</f>
        <v>BINDER Martina</v>
      </c>
      <c r="AF80" s="305"/>
      <c r="AG80" s="305"/>
      <c r="AH80" s="305"/>
      <c r="AI80" s="306"/>
    </row>
    <row r="81" spans="1:35" ht="15">
      <c r="A81" s="63">
        <v>1</v>
      </c>
      <c r="B81" s="64">
        <v>79</v>
      </c>
      <c r="C81" s="63">
        <f>IF(D81&gt;0,(D81-B81),0)</f>
        <v>32</v>
      </c>
      <c r="D81" s="65">
        <v>111</v>
      </c>
      <c r="E81" s="66">
        <v>4</v>
      </c>
      <c r="F81" s="62"/>
      <c r="G81" s="63">
        <v>2</v>
      </c>
      <c r="H81" s="64">
        <v>80</v>
      </c>
      <c r="I81" s="63">
        <f>IF(J81&gt;0,(J81-H81),0)</f>
        <v>27</v>
      </c>
      <c r="J81" s="65">
        <v>107</v>
      </c>
      <c r="K81" s="66">
        <v>6</v>
      </c>
      <c r="L81" s="59"/>
      <c r="M81" s="60">
        <v>3</v>
      </c>
      <c r="N81" s="64">
        <v>100</v>
      </c>
      <c r="O81" s="63">
        <f>IF(P81&gt;0,(P81-N81),0)</f>
        <v>57</v>
      </c>
      <c r="P81" s="65">
        <v>157</v>
      </c>
      <c r="Q81" s="66">
        <v>0</v>
      </c>
      <c r="R81" s="59"/>
      <c r="S81" s="63">
        <v>4</v>
      </c>
      <c r="T81" s="64">
        <v>88</v>
      </c>
      <c r="U81" s="63">
        <f>IF(V81&gt;0,(V81-T81),0)</f>
        <v>30</v>
      </c>
      <c r="V81" s="65">
        <v>118</v>
      </c>
      <c r="W81" s="66">
        <v>3</v>
      </c>
      <c r="X81" s="59"/>
      <c r="Y81" s="63">
        <v>5</v>
      </c>
      <c r="Z81" s="64">
        <v>89</v>
      </c>
      <c r="AA81" s="63">
        <f>IF(AB81&gt;0,(AB81-Z81),0)</f>
        <v>50</v>
      </c>
      <c r="AB81" s="65">
        <v>139</v>
      </c>
      <c r="AC81" s="66">
        <v>1</v>
      </c>
      <c r="AD81" s="59"/>
      <c r="AE81" s="63">
        <v>6</v>
      </c>
      <c r="AF81" s="64">
        <v>81</v>
      </c>
      <c r="AG81" s="63">
        <f>IF(AH81&gt;0,(AH81-AF81),0)</f>
        <v>35</v>
      </c>
      <c r="AH81" s="65">
        <v>116</v>
      </c>
      <c r="AI81" s="66">
        <v>6</v>
      </c>
    </row>
    <row r="82" spans="1:35" ht="36" customHeight="1">
      <c r="A82" s="322" t="str">
        <f>'Startplan BMF BM Wels2015'!$A$9:$L$9</f>
        <v>Freitag, 12. Juni 2015</v>
      </c>
      <c r="B82" s="322"/>
      <c r="C82" s="322"/>
      <c r="D82" s="322"/>
      <c r="E82" s="322"/>
      <c r="F82" s="322"/>
      <c r="G82" s="322"/>
      <c r="H82" s="322"/>
      <c r="I82" s="322"/>
      <c r="J82" s="322"/>
      <c r="K82" s="322"/>
      <c r="L82" s="322"/>
      <c r="M82" s="322"/>
      <c r="N82" s="322"/>
      <c r="O82" s="322"/>
      <c r="P82" s="322"/>
      <c r="Q82" s="322"/>
      <c r="R82" s="322"/>
      <c r="S82" s="322"/>
      <c r="T82" s="322"/>
      <c r="U82" s="322"/>
      <c r="V82" s="322"/>
      <c r="W82" s="322"/>
      <c r="X82" s="49"/>
      <c r="AD82" s="49"/>
    </row>
    <row r="83" spans="1:35" ht="15">
      <c r="A83" s="329">
        <f>'Startplan BMF BM Wels2015'!A25</f>
        <v>0.66666666666666696</v>
      </c>
      <c r="B83" s="329"/>
      <c r="C83" s="47"/>
      <c r="D83" s="47"/>
      <c r="E83" s="47"/>
      <c r="F83" s="48"/>
      <c r="G83" s="47"/>
      <c r="H83" s="47"/>
      <c r="I83" s="47"/>
      <c r="J83" s="47"/>
      <c r="K83" s="47"/>
      <c r="L83" s="48"/>
      <c r="M83" s="47"/>
      <c r="N83" s="47"/>
      <c r="O83" s="47"/>
      <c r="P83" s="47"/>
      <c r="Q83" s="47"/>
      <c r="R83" s="48"/>
      <c r="S83" s="47"/>
      <c r="T83" s="47"/>
      <c r="U83" s="47"/>
      <c r="V83" s="47"/>
      <c r="W83" s="47"/>
      <c r="X83" s="48"/>
      <c r="Y83" s="47"/>
      <c r="Z83" s="47"/>
      <c r="AA83" s="47"/>
      <c r="AB83" s="47"/>
      <c r="AC83" s="47"/>
      <c r="AD83" s="48"/>
      <c r="AE83" s="47"/>
      <c r="AF83" s="47"/>
      <c r="AG83" s="47"/>
      <c r="AH83" s="47"/>
      <c r="AI83" s="47"/>
    </row>
    <row r="84" spans="1:35" s="85" customFormat="1" ht="15">
      <c r="A84" s="330" t="str">
        <f>'Startplan BMF BM Wels2015'!B25</f>
        <v>KOPP Dietmar</v>
      </c>
      <c r="B84" s="331"/>
      <c r="C84" s="331"/>
      <c r="D84" s="331"/>
      <c r="E84" s="332"/>
      <c r="F84" s="68"/>
      <c r="G84" s="333" t="str">
        <f>'Startplan BMF BM Wels2015'!E25</f>
        <v>ANDERT Hans</v>
      </c>
      <c r="H84" s="334"/>
      <c r="I84" s="334"/>
      <c r="J84" s="334"/>
      <c r="K84" s="335"/>
      <c r="L84" s="68"/>
      <c r="M84" s="336" t="str">
        <f>'Startplan BMF BM Wels2015'!H25</f>
        <v>DIRNBERGER Gottfried</v>
      </c>
      <c r="N84" s="337"/>
      <c r="O84" s="337"/>
      <c r="P84" s="337"/>
      <c r="Q84" s="338"/>
      <c r="R84" s="68"/>
      <c r="S84" s="339" t="str">
        <f>'Startplan BMF BM Wels2015'!K25</f>
        <v>LARNDORFER Peter</v>
      </c>
      <c r="T84" s="340"/>
      <c r="U84" s="340"/>
      <c r="V84" s="340"/>
      <c r="W84" s="341"/>
      <c r="X84" s="68"/>
      <c r="Y84" s="298" t="str">
        <f>'Startplan BMF BM Wels2015'!N25</f>
        <v>IVANSICH Rudolf</v>
      </c>
      <c r="Z84" s="299"/>
      <c r="AA84" s="299"/>
      <c r="AB84" s="299"/>
      <c r="AC84" s="300"/>
      <c r="AD84" s="68"/>
      <c r="AE84" s="313" t="str">
        <f>'Startplan BMF BM Wels2015'!Q25</f>
        <v>WILFLING Ursula</v>
      </c>
      <c r="AF84" s="314"/>
      <c r="AG84" s="314"/>
      <c r="AH84" s="314"/>
      <c r="AI84" s="315"/>
    </row>
    <row r="85" spans="1:35" s="69" customFormat="1" ht="15">
      <c r="A85" s="75" t="str">
        <f>'Startplan BMF BM Wels2015'!B26</f>
        <v xml:space="preserve">Tirol Herren </v>
      </c>
      <c r="B85" s="73"/>
      <c r="C85" s="73"/>
      <c r="D85" s="73"/>
      <c r="E85" s="74" t="str">
        <f>'Startplan BMF BM Wels2015'!C26</f>
        <v>M</v>
      </c>
      <c r="F85" s="68"/>
      <c r="G85" s="76" t="str">
        <f>'Startplan BMF BM Wels2015'!E26</f>
        <v>Oberösterreich Herren 2</v>
      </c>
      <c r="H85" s="77"/>
      <c r="I85" s="77"/>
      <c r="J85" s="77"/>
      <c r="K85" s="78" t="str">
        <f>'Startplan BMF BM Wels2015'!F26</f>
        <v>M</v>
      </c>
      <c r="L85" s="68"/>
      <c r="M85" s="79" t="str">
        <f>'Startplan BMF BM Wels2015'!H26</f>
        <v>Wien Herren</v>
      </c>
      <c r="N85" s="80"/>
      <c r="O85" s="80"/>
      <c r="P85" s="80"/>
      <c r="Q85" s="81" t="str">
        <f>'Startplan BMF BM Wels2015'!I26</f>
        <v>M</v>
      </c>
      <c r="R85" s="68"/>
      <c r="S85" s="82" t="str">
        <f>'Startplan BMF BM Wels2015'!K26</f>
        <v>Öberösterreich Herren 3</v>
      </c>
      <c r="T85" s="83"/>
      <c r="U85" s="83"/>
      <c r="V85" s="83"/>
      <c r="W85" s="84" t="str">
        <f>'Startplan BMF BM Wels2015'!L26</f>
        <v>M</v>
      </c>
      <c r="X85" s="68"/>
      <c r="Y85" s="152" t="str">
        <f>'Startplan BMF BM Wels2015'!N26</f>
        <v xml:space="preserve">Burgenland Herren </v>
      </c>
      <c r="Z85" s="153"/>
      <c r="AA85" s="153"/>
      <c r="AB85" s="153"/>
      <c r="AC85" s="154" t="str">
        <f>'Startplan BMF BM Wels2015'!O26</f>
        <v>M</v>
      </c>
      <c r="AD85" s="68"/>
      <c r="AE85" s="155" t="str">
        <f>'Startplan BMF BM Wels2015'!Q26</f>
        <v>Steiermark Damen</v>
      </c>
      <c r="AF85" s="156"/>
      <c r="AG85" s="156"/>
      <c r="AH85" s="156"/>
      <c r="AI85" s="157" t="str">
        <f>'Startplan BMF BM Wels2015'!R26</f>
        <v>W</v>
      </c>
    </row>
    <row r="86" spans="1:35" ht="15">
      <c r="A86" s="55">
        <v>1</v>
      </c>
      <c r="B86" s="56">
        <v>73</v>
      </c>
      <c r="C86" s="55">
        <f>IF(D86&gt;0,(D86-B86),0)</f>
        <v>27</v>
      </c>
      <c r="D86" s="57">
        <v>100</v>
      </c>
      <c r="E86" s="58">
        <v>4</v>
      </c>
      <c r="F86" s="59"/>
      <c r="G86" s="60">
        <v>2</v>
      </c>
      <c r="H86" s="56">
        <v>85</v>
      </c>
      <c r="I86" s="55">
        <f>IF(J86&gt;0,(J86-H86),0)</f>
        <v>27</v>
      </c>
      <c r="J86" s="57">
        <v>112</v>
      </c>
      <c r="K86" s="58">
        <v>4</v>
      </c>
      <c r="L86" s="59"/>
      <c r="M86" s="60">
        <v>3</v>
      </c>
      <c r="N86" s="56">
        <v>97</v>
      </c>
      <c r="O86" s="55">
        <f>IF(P86&gt;0,(P86-N86),0)</f>
        <v>63</v>
      </c>
      <c r="P86" s="57">
        <v>160</v>
      </c>
      <c r="Q86" s="58">
        <v>0</v>
      </c>
      <c r="R86" s="59"/>
      <c r="S86" s="60">
        <v>4</v>
      </c>
      <c r="T86" s="56">
        <v>69</v>
      </c>
      <c r="U86" s="55">
        <f>IF(V86&gt;0,(V86-T86),0)</f>
        <v>26</v>
      </c>
      <c r="V86" s="57">
        <v>95</v>
      </c>
      <c r="W86" s="58">
        <v>4</v>
      </c>
      <c r="X86" s="59"/>
      <c r="Y86" s="60">
        <v>5</v>
      </c>
      <c r="Z86" s="56">
        <v>79</v>
      </c>
      <c r="AA86" s="55">
        <f>IF(AB86&gt;0,(AB86-Z86),0)</f>
        <v>44</v>
      </c>
      <c r="AB86" s="57">
        <v>123</v>
      </c>
      <c r="AC86" s="58">
        <v>2</v>
      </c>
      <c r="AD86" s="59"/>
      <c r="AE86" s="60">
        <v>6</v>
      </c>
      <c r="AF86" s="56">
        <v>90</v>
      </c>
      <c r="AG86" s="55">
        <f>IF(AH86&gt;0,(AH86-AF86),0)</f>
        <v>26</v>
      </c>
      <c r="AH86" s="57">
        <v>116</v>
      </c>
      <c r="AI86" s="58">
        <v>6</v>
      </c>
    </row>
    <row r="87" spans="1:35" ht="15">
      <c r="A87" s="323" t="str">
        <f>$G$84</f>
        <v>ANDERT Hans</v>
      </c>
      <c r="B87" s="324"/>
      <c r="C87" s="324"/>
      <c r="D87" s="324"/>
      <c r="E87" s="325"/>
      <c r="F87" s="54"/>
      <c r="G87" s="326" t="str">
        <f>$A$84</f>
        <v>KOPP Dietmar</v>
      </c>
      <c r="H87" s="327"/>
      <c r="I87" s="327"/>
      <c r="J87" s="327"/>
      <c r="K87" s="328"/>
      <c r="L87" s="54"/>
      <c r="M87" s="304" t="str">
        <f>$S$84</f>
        <v>LARNDORFER Peter</v>
      </c>
      <c r="N87" s="305"/>
      <c r="O87" s="305"/>
      <c r="P87" s="305"/>
      <c r="Q87" s="306"/>
      <c r="R87" s="54"/>
      <c r="S87" s="307" t="str">
        <f>$M$84</f>
        <v>DIRNBERGER Gottfried</v>
      </c>
      <c r="T87" s="308"/>
      <c r="U87" s="308"/>
      <c r="V87" s="308"/>
      <c r="W87" s="309"/>
      <c r="X87" s="54"/>
      <c r="Y87" s="301" t="str">
        <f>AE84</f>
        <v>WILFLING Ursula</v>
      </c>
      <c r="Z87" s="302"/>
      <c r="AA87" s="302"/>
      <c r="AB87" s="302"/>
      <c r="AC87" s="303"/>
      <c r="AD87" s="54"/>
      <c r="AE87" s="316" t="str">
        <f>Y84</f>
        <v>IVANSICH Rudolf</v>
      </c>
      <c r="AF87" s="317"/>
      <c r="AG87" s="317"/>
      <c r="AH87" s="317"/>
      <c r="AI87" s="318"/>
    </row>
    <row r="88" spans="1:35" ht="15">
      <c r="A88" s="55">
        <v>1</v>
      </c>
      <c r="B88" s="56">
        <v>86</v>
      </c>
      <c r="C88" s="55">
        <f>IF(D88&gt;0,(D88-B88),0)</f>
        <v>34</v>
      </c>
      <c r="D88" s="57">
        <v>120</v>
      </c>
      <c r="E88" s="58">
        <v>2</v>
      </c>
      <c r="F88" s="59"/>
      <c r="G88" s="60">
        <v>2</v>
      </c>
      <c r="H88" s="56">
        <v>84</v>
      </c>
      <c r="I88" s="55">
        <f>IF(J88&gt;0,(J88-H88),0)</f>
        <v>61</v>
      </c>
      <c r="J88" s="57">
        <v>145</v>
      </c>
      <c r="K88" s="58">
        <v>1</v>
      </c>
      <c r="L88" s="59"/>
      <c r="M88" s="60">
        <v>3</v>
      </c>
      <c r="N88" s="56">
        <v>81</v>
      </c>
      <c r="O88" s="55">
        <f>IF(P88&gt;0,(P88-N88),0)</f>
        <v>17</v>
      </c>
      <c r="P88" s="57">
        <v>98</v>
      </c>
      <c r="Q88" s="58">
        <v>7</v>
      </c>
      <c r="R88" s="59"/>
      <c r="S88" s="60">
        <v>4</v>
      </c>
      <c r="T88" s="56">
        <v>102</v>
      </c>
      <c r="U88" s="55">
        <f>IF(V88&gt;0,(V88-T88),0)</f>
        <v>42</v>
      </c>
      <c r="V88" s="57">
        <v>144</v>
      </c>
      <c r="W88" s="58">
        <v>1</v>
      </c>
      <c r="X88" s="59"/>
      <c r="Y88" s="60">
        <v>5</v>
      </c>
      <c r="Z88" s="56">
        <v>88</v>
      </c>
      <c r="AA88" s="55">
        <f>IF(AB88&gt;0,(AB88-Z88),0)</f>
        <v>26</v>
      </c>
      <c r="AB88" s="57">
        <v>114</v>
      </c>
      <c r="AC88" s="58">
        <v>6</v>
      </c>
      <c r="AD88" s="59"/>
      <c r="AE88" s="60">
        <v>6</v>
      </c>
      <c r="AF88" s="56">
        <v>80</v>
      </c>
      <c r="AG88" s="55">
        <f>IF(AH88&gt;0,(AH88-AF88),0)</f>
        <v>51</v>
      </c>
      <c r="AH88" s="57">
        <v>131</v>
      </c>
      <c r="AI88" s="58">
        <v>1</v>
      </c>
    </row>
    <row r="89" spans="1:35" ht="15">
      <c r="A89" s="301" t="str">
        <f>$AE$84</f>
        <v>WILFLING Ursula</v>
      </c>
      <c r="B89" s="302"/>
      <c r="C89" s="302"/>
      <c r="D89" s="302"/>
      <c r="E89" s="303"/>
      <c r="F89" s="61"/>
      <c r="G89" s="316" t="str">
        <f>$Y$84</f>
        <v>IVANSICH Rudolf</v>
      </c>
      <c r="H89" s="317"/>
      <c r="I89" s="317"/>
      <c r="J89" s="317"/>
      <c r="K89" s="318"/>
      <c r="L89" s="54"/>
      <c r="M89" s="323" t="str">
        <f>$G$84</f>
        <v>ANDERT Hans</v>
      </c>
      <c r="N89" s="324"/>
      <c r="O89" s="324"/>
      <c r="P89" s="324"/>
      <c r="Q89" s="325"/>
      <c r="R89" s="61"/>
      <c r="S89" s="326" t="str">
        <f>$A$84</f>
        <v>KOPP Dietmar</v>
      </c>
      <c r="T89" s="327"/>
      <c r="U89" s="327"/>
      <c r="V89" s="327"/>
      <c r="W89" s="328"/>
      <c r="X89" s="61"/>
      <c r="Y89" s="304" t="str">
        <f>S84</f>
        <v>LARNDORFER Peter</v>
      </c>
      <c r="Z89" s="305"/>
      <c r="AA89" s="305"/>
      <c r="AB89" s="305"/>
      <c r="AC89" s="306"/>
      <c r="AD89" s="61"/>
      <c r="AE89" s="307" t="str">
        <f>M84</f>
        <v>DIRNBERGER Gottfried</v>
      </c>
      <c r="AF89" s="308"/>
      <c r="AG89" s="308"/>
      <c r="AH89" s="308"/>
      <c r="AI89" s="309"/>
    </row>
    <row r="90" spans="1:35" ht="15">
      <c r="A90" s="55">
        <v>1</v>
      </c>
      <c r="B90" s="56">
        <v>87</v>
      </c>
      <c r="C90" s="55">
        <f>IF(D90&gt;0,(D90-B90),0)</f>
        <v>34</v>
      </c>
      <c r="D90" s="57">
        <v>121</v>
      </c>
      <c r="E90" s="58">
        <v>4</v>
      </c>
      <c r="F90" s="59"/>
      <c r="G90" s="60">
        <v>2</v>
      </c>
      <c r="H90" s="56">
        <v>89</v>
      </c>
      <c r="I90" s="55">
        <f>IF(J90&gt;0,(J90-H90),0)</f>
        <v>43</v>
      </c>
      <c r="J90" s="57">
        <v>132</v>
      </c>
      <c r="K90" s="58">
        <v>2</v>
      </c>
      <c r="L90" s="59"/>
      <c r="M90" s="60">
        <v>3</v>
      </c>
      <c r="N90" s="56">
        <v>87</v>
      </c>
      <c r="O90" s="55">
        <f>IF(P90&gt;0,(P90-N90),0)</f>
        <v>50</v>
      </c>
      <c r="P90" s="57">
        <v>137</v>
      </c>
      <c r="Q90" s="58">
        <v>4</v>
      </c>
      <c r="R90" s="59"/>
      <c r="S90" s="60">
        <v>4</v>
      </c>
      <c r="T90" s="56">
        <v>91</v>
      </c>
      <c r="U90" s="55">
        <f>IF(V90&gt;0,(V90-T90),0)</f>
        <v>18</v>
      </c>
      <c r="V90" s="57">
        <v>109</v>
      </c>
      <c r="W90" s="58">
        <v>9</v>
      </c>
      <c r="X90" s="59"/>
      <c r="Y90" s="60">
        <v>5</v>
      </c>
      <c r="Z90" s="56">
        <v>78</v>
      </c>
      <c r="AA90" s="55">
        <f>IF(AB90&gt;0,(AB90-Z90),0)</f>
        <v>25</v>
      </c>
      <c r="AB90" s="57">
        <v>103</v>
      </c>
      <c r="AC90" s="58">
        <v>4</v>
      </c>
      <c r="AD90" s="59"/>
      <c r="AE90" s="60">
        <v>6</v>
      </c>
      <c r="AF90" s="56">
        <v>82</v>
      </c>
      <c r="AG90" s="55">
        <f>IF(AH90&gt;0,(AH90-AF90),0)</f>
        <v>45</v>
      </c>
      <c r="AH90" s="57">
        <v>127</v>
      </c>
      <c r="AI90" s="58">
        <v>0</v>
      </c>
    </row>
    <row r="91" spans="1:35" ht="15">
      <c r="A91" s="316" t="str">
        <f>$Y$84</f>
        <v>IVANSICH Rudolf</v>
      </c>
      <c r="B91" s="317"/>
      <c r="C91" s="317"/>
      <c r="D91" s="317"/>
      <c r="E91" s="318"/>
      <c r="F91" s="61"/>
      <c r="G91" s="301" t="str">
        <f>$AE$84</f>
        <v>WILFLING Ursula</v>
      </c>
      <c r="H91" s="302"/>
      <c r="I91" s="302"/>
      <c r="J91" s="302"/>
      <c r="K91" s="303"/>
      <c r="L91" s="54"/>
      <c r="M91" s="326" t="str">
        <f>$A$84</f>
        <v>KOPP Dietmar</v>
      </c>
      <c r="N91" s="327"/>
      <c r="O91" s="327"/>
      <c r="P91" s="327"/>
      <c r="Q91" s="328"/>
      <c r="R91" s="61"/>
      <c r="S91" s="323" t="str">
        <f>$G$84</f>
        <v>ANDERT Hans</v>
      </c>
      <c r="T91" s="324"/>
      <c r="U91" s="324"/>
      <c r="V91" s="324"/>
      <c r="W91" s="325"/>
      <c r="X91" s="61"/>
      <c r="Y91" s="307" t="str">
        <f>M84</f>
        <v>DIRNBERGER Gottfried</v>
      </c>
      <c r="Z91" s="308"/>
      <c r="AA91" s="308"/>
      <c r="AB91" s="308"/>
      <c r="AC91" s="309"/>
      <c r="AD91" s="61"/>
      <c r="AE91" s="304" t="str">
        <f>S84</f>
        <v>LARNDORFER Peter</v>
      </c>
      <c r="AF91" s="305"/>
      <c r="AG91" s="305"/>
      <c r="AH91" s="305"/>
      <c r="AI91" s="306"/>
    </row>
    <row r="92" spans="1:35" ht="15">
      <c r="A92" s="63">
        <v>1</v>
      </c>
      <c r="B92" s="64">
        <v>73</v>
      </c>
      <c r="C92" s="63">
        <f>IF(D92&gt;0,(D92-B92),0)</f>
        <v>54</v>
      </c>
      <c r="D92" s="65">
        <v>127</v>
      </c>
      <c r="E92" s="66">
        <v>1</v>
      </c>
      <c r="F92" s="62"/>
      <c r="G92" s="63">
        <v>2</v>
      </c>
      <c r="H92" s="64">
        <v>73</v>
      </c>
      <c r="I92" s="63">
        <f>IF(J92&gt;0,(J92-H92),0)</f>
        <v>32</v>
      </c>
      <c r="J92" s="65">
        <v>105</v>
      </c>
      <c r="K92" s="66">
        <v>3</v>
      </c>
      <c r="L92" s="59"/>
      <c r="M92" s="60">
        <v>3</v>
      </c>
      <c r="N92" s="64">
        <v>93</v>
      </c>
      <c r="O92" s="63">
        <f>IF(P92&gt;0,(P92-N92),0)</f>
        <v>36</v>
      </c>
      <c r="P92" s="65">
        <v>129</v>
      </c>
      <c r="Q92" s="66">
        <v>8</v>
      </c>
      <c r="R92" s="59"/>
      <c r="S92" s="63">
        <v>4</v>
      </c>
      <c r="T92" s="64">
        <v>87</v>
      </c>
      <c r="U92" s="63">
        <f>IF(V92&gt;0,(V92-T92),0)</f>
        <v>36</v>
      </c>
      <c r="V92" s="65">
        <v>123</v>
      </c>
      <c r="W92" s="66">
        <v>2</v>
      </c>
      <c r="X92" s="59"/>
      <c r="Y92" s="63">
        <v>5</v>
      </c>
      <c r="Z92" s="64">
        <v>102</v>
      </c>
      <c r="AA92" s="63">
        <f>IF(AB92&gt;0,(AB92-Z92),0)</f>
        <v>59</v>
      </c>
      <c r="AB92" s="65">
        <v>161</v>
      </c>
      <c r="AC92" s="66">
        <v>0</v>
      </c>
      <c r="AD92" s="59"/>
      <c r="AE92" s="63">
        <v>6</v>
      </c>
      <c r="AF92" s="64">
        <v>91</v>
      </c>
      <c r="AG92" s="63">
        <f>IF(AH92&gt;0,(AH92-AF92),0)</f>
        <v>62</v>
      </c>
      <c r="AH92" s="65">
        <v>153</v>
      </c>
      <c r="AI92" s="66">
        <v>1</v>
      </c>
    </row>
    <row r="93" spans="1:35" ht="36" customHeight="1">
      <c r="A93" s="322" t="str">
        <f>'Startplan BMF BM Wels2015'!$A$9:$L$9</f>
        <v>Freitag, 12. Juni 2015</v>
      </c>
      <c r="B93" s="322"/>
      <c r="C93" s="322"/>
      <c r="D93" s="322"/>
      <c r="E93" s="322"/>
      <c r="F93" s="322"/>
      <c r="G93" s="322"/>
      <c r="H93" s="322"/>
      <c r="I93" s="322"/>
      <c r="J93" s="322"/>
      <c r="K93" s="322"/>
      <c r="L93" s="322"/>
      <c r="M93" s="322"/>
      <c r="N93" s="322"/>
      <c r="O93" s="322"/>
      <c r="P93" s="322"/>
      <c r="Q93" s="322"/>
      <c r="R93" s="322"/>
      <c r="S93" s="322"/>
      <c r="T93" s="322"/>
      <c r="U93" s="322"/>
      <c r="V93" s="322"/>
      <c r="W93" s="322"/>
      <c r="X93" s="49"/>
      <c r="AD93" s="49"/>
    </row>
    <row r="94" spans="1:35" ht="15">
      <c r="A94" s="329">
        <f>'Startplan BMF BM Wels2015'!A27</f>
        <v>0.70833333333333304</v>
      </c>
      <c r="B94" s="329"/>
      <c r="C94" s="47"/>
      <c r="D94" s="47"/>
      <c r="E94" s="47"/>
      <c r="F94" s="48"/>
      <c r="G94" s="47"/>
      <c r="H94" s="47"/>
      <c r="I94" s="47"/>
      <c r="J94" s="47"/>
      <c r="K94" s="47"/>
      <c r="L94" s="48"/>
      <c r="M94" s="47"/>
      <c r="N94" s="47"/>
      <c r="O94" s="47"/>
      <c r="P94" s="47"/>
      <c r="Q94" s="47"/>
      <c r="R94" s="48"/>
      <c r="S94" s="47"/>
      <c r="T94" s="47"/>
      <c r="U94" s="47"/>
      <c r="V94" s="47"/>
      <c r="W94" s="47"/>
      <c r="X94" s="48"/>
      <c r="Y94" s="47"/>
      <c r="Z94" s="47"/>
      <c r="AA94" s="47"/>
      <c r="AB94" s="47"/>
      <c r="AC94" s="47"/>
      <c r="AD94" s="48"/>
      <c r="AE94" s="47"/>
      <c r="AF94" s="47"/>
      <c r="AG94" s="47"/>
      <c r="AH94" s="47"/>
      <c r="AI94" s="47"/>
    </row>
    <row r="95" spans="1:35" s="85" customFormat="1" ht="15">
      <c r="A95" s="330" t="str">
        <f>'Startplan BMF BM Wels2015'!B27</f>
        <v>MEIER Walter</v>
      </c>
      <c r="B95" s="331"/>
      <c r="C95" s="331"/>
      <c r="D95" s="331"/>
      <c r="E95" s="332"/>
      <c r="F95" s="68"/>
      <c r="G95" s="333" t="str">
        <f>'Startplan BMF BM Wels2015'!E27</f>
        <v>WESELY Jürgen</v>
      </c>
      <c r="H95" s="334"/>
      <c r="I95" s="334"/>
      <c r="J95" s="334"/>
      <c r="K95" s="335"/>
      <c r="L95" s="68"/>
      <c r="M95" s="336" t="str">
        <f>'Startplan BMF BM Wels2015'!H27</f>
        <v>TÜTTÖ Stefan</v>
      </c>
      <c r="N95" s="337"/>
      <c r="O95" s="337"/>
      <c r="P95" s="337"/>
      <c r="Q95" s="338"/>
      <c r="R95" s="68"/>
      <c r="S95" s="339" t="str">
        <f>'Startplan BMF BM Wels2015'!K27</f>
        <v>STUCHLY Alfred</v>
      </c>
      <c r="T95" s="340"/>
      <c r="U95" s="340"/>
      <c r="V95" s="340"/>
      <c r="W95" s="341"/>
      <c r="X95" s="68"/>
      <c r="Y95" s="310" t="str">
        <f>'Startplan BMF BM Wels2015'!N27</f>
        <v>HECHENBERGER Michael</v>
      </c>
      <c r="Z95" s="311"/>
      <c r="AA95" s="311"/>
      <c r="AB95" s="311"/>
      <c r="AC95" s="312"/>
      <c r="AD95" s="68"/>
      <c r="AE95" s="313" t="str">
        <f>'Startplan BMF BM Wels2015'!Q27</f>
        <v>PELZLBAUER Peter</v>
      </c>
      <c r="AF95" s="314"/>
      <c r="AG95" s="314"/>
      <c r="AH95" s="314"/>
      <c r="AI95" s="315"/>
    </row>
    <row r="96" spans="1:35" s="69" customFormat="1" ht="15">
      <c r="A96" s="75" t="str">
        <f>'Startplan BMF BM Wels2015'!B28</f>
        <v>Niederösterreich Herren</v>
      </c>
      <c r="B96" s="73"/>
      <c r="C96" s="73"/>
      <c r="D96" s="73"/>
      <c r="E96" s="74" t="str">
        <f>'Startplan BMF BM Wels2015'!C28</f>
        <v>M</v>
      </c>
      <c r="F96" s="68"/>
      <c r="G96" s="76" t="str">
        <f>'Startplan BMF BM Wels2015'!E28</f>
        <v xml:space="preserve">Salzburg Herren </v>
      </c>
      <c r="H96" s="77"/>
      <c r="I96" s="77"/>
      <c r="J96" s="77"/>
      <c r="K96" s="78" t="str">
        <f>'Startplan BMF BM Wels2015'!F28</f>
        <v>M</v>
      </c>
      <c r="L96" s="68"/>
      <c r="M96" s="79" t="str">
        <f>'Startplan BMF BM Wels2015'!H28</f>
        <v>Oberösterreich Herren 1</v>
      </c>
      <c r="N96" s="80"/>
      <c r="O96" s="80"/>
      <c r="P96" s="80"/>
      <c r="Q96" s="81" t="str">
        <f>'Startplan BMF BM Wels2015'!I28</f>
        <v>M</v>
      </c>
      <c r="R96" s="68"/>
      <c r="S96" s="82" t="str">
        <f>'Startplan BMF BM Wels2015'!K28</f>
        <v xml:space="preserve">Steiermark Herren </v>
      </c>
      <c r="T96" s="83"/>
      <c r="U96" s="83"/>
      <c r="V96" s="83"/>
      <c r="W96" s="84" t="str">
        <f>'Startplan BMF BM Wels2015'!L28</f>
        <v>M</v>
      </c>
      <c r="X96" s="68"/>
      <c r="Y96" s="152" t="str">
        <f>'Startplan BMF BM Wels2015'!N28</f>
        <v xml:space="preserve">Tirol Herren </v>
      </c>
      <c r="Z96" s="153"/>
      <c r="AA96" s="153"/>
      <c r="AB96" s="153"/>
      <c r="AC96" s="154" t="str">
        <f>'Startplan BMF BM Wels2015'!O28</f>
        <v>M</v>
      </c>
      <c r="AD96" s="68"/>
      <c r="AE96" s="155" t="str">
        <f>'Startplan BMF BM Wels2015'!Q28</f>
        <v xml:space="preserve">Burgenland Herren </v>
      </c>
      <c r="AF96" s="156"/>
      <c r="AG96" s="156"/>
      <c r="AH96" s="156"/>
      <c r="AI96" s="157" t="str">
        <f>'Startplan BMF BM Wels2015'!R28</f>
        <v>M</v>
      </c>
    </row>
    <row r="97" spans="1:35" ht="15">
      <c r="A97" s="55">
        <v>1</v>
      </c>
      <c r="B97" s="56">
        <v>88</v>
      </c>
      <c r="C97" s="55">
        <f>IF(D97&gt;0,(D97-B97),0)</f>
        <v>44</v>
      </c>
      <c r="D97" s="57">
        <v>132</v>
      </c>
      <c r="E97" s="58">
        <v>3</v>
      </c>
      <c r="F97" s="59"/>
      <c r="G97" s="60">
        <v>2</v>
      </c>
      <c r="H97" s="56">
        <v>100</v>
      </c>
      <c r="I97" s="55">
        <f>IF(J97&gt;0,(J97-H97),0)</f>
        <v>44</v>
      </c>
      <c r="J97" s="57">
        <v>144</v>
      </c>
      <c r="K97" s="58">
        <v>0</v>
      </c>
      <c r="L97" s="59"/>
      <c r="M97" s="60">
        <v>3</v>
      </c>
      <c r="N97" s="56">
        <v>95</v>
      </c>
      <c r="O97" s="55">
        <f>IF(P97&gt;0,(P97-N97),0)</f>
        <v>42</v>
      </c>
      <c r="P97" s="57">
        <v>137</v>
      </c>
      <c r="Q97" s="58">
        <v>3</v>
      </c>
      <c r="R97" s="59"/>
      <c r="S97" s="60">
        <v>4</v>
      </c>
      <c r="T97" s="56">
        <v>92</v>
      </c>
      <c r="U97" s="55">
        <f>IF(V97&gt;0,(V97-T97),0)</f>
        <v>35</v>
      </c>
      <c r="V97" s="57">
        <v>127</v>
      </c>
      <c r="W97" s="58">
        <v>4</v>
      </c>
      <c r="X97" s="59"/>
      <c r="Y97" s="60">
        <v>5</v>
      </c>
      <c r="Z97" s="56">
        <v>92</v>
      </c>
      <c r="AA97" s="55">
        <f>IF(AB97&gt;0,(AB97-Z97),0)</f>
        <v>43</v>
      </c>
      <c r="AB97" s="57">
        <v>135</v>
      </c>
      <c r="AC97" s="58">
        <v>0</v>
      </c>
      <c r="AD97" s="59"/>
      <c r="AE97" s="60">
        <v>6</v>
      </c>
      <c r="AF97" s="56">
        <v>86</v>
      </c>
      <c r="AG97" s="55">
        <f>IF(AH97&gt;0,(AH97-AF97),0)</f>
        <v>54</v>
      </c>
      <c r="AH97" s="57">
        <v>140</v>
      </c>
      <c r="AI97" s="58">
        <v>0</v>
      </c>
    </row>
    <row r="98" spans="1:35" ht="15">
      <c r="A98" s="323" t="str">
        <f>$G$95</f>
        <v>WESELY Jürgen</v>
      </c>
      <c r="B98" s="324"/>
      <c r="C98" s="324"/>
      <c r="D98" s="324"/>
      <c r="E98" s="325"/>
      <c r="F98" s="54"/>
      <c r="G98" s="326" t="str">
        <f>$A$95</f>
        <v>MEIER Walter</v>
      </c>
      <c r="H98" s="327"/>
      <c r="I98" s="327"/>
      <c r="J98" s="327"/>
      <c r="K98" s="328"/>
      <c r="L98" s="54"/>
      <c r="M98" s="304" t="str">
        <f>$S$95</f>
        <v>STUCHLY Alfred</v>
      </c>
      <c r="N98" s="305"/>
      <c r="O98" s="305"/>
      <c r="P98" s="305"/>
      <c r="Q98" s="306"/>
      <c r="R98" s="54"/>
      <c r="S98" s="307" t="str">
        <f>$M$95</f>
        <v>TÜTTÖ Stefan</v>
      </c>
      <c r="T98" s="308"/>
      <c r="U98" s="308"/>
      <c r="V98" s="308"/>
      <c r="W98" s="309"/>
      <c r="X98" s="54"/>
      <c r="Y98" s="301" t="str">
        <f>AE95</f>
        <v>PELZLBAUER Peter</v>
      </c>
      <c r="Z98" s="302"/>
      <c r="AA98" s="302"/>
      <c r="AB98" s="302"/>
      <c r="AC98" s="303"/>
      <c r="AD98" s="54"/>
      <c r="AE98" s="319" t="str">
        <f>Y95</f>
        <v>HECHENBERGER Michael</v>
      </c>
      <c r="AF98" s="320"/>
      <c r="AG98" s="320"/>
      <c r="AH98" s="320"/>
      <c r="AI98" s="321"/>
    </row>
    <row r="99" spans="1:35" ht="15">
      <c r="A99" s="55">
        <v>1</v>
      </c>
      <c r="B99" s="56">
        <v>82</v>
      </c>
      <c r="C99" s="55">
        <f>IF(D99&gt;0,(D99-B99),0)</f>
        <v>40</v>
      </c>
      <c r="D99" s="57">
        <v>122</v>
      </c>
      <c r="E99" s="58">
        <v>1</v>
      </c>
      <c r="F99" s="59"/>
      <c r="G99" s="60">
        <v>2</v>
      </c>
      <c r="H99" s="56">
        <v>84</v>
      </c>
      <c r="I99" s="55">
        <f>IF(J99&gt;0,(J99-H99),0)</f>
        <v>35</v>
      </c>
      <c r="J99" s="57">
        <v>119</v>
      </c>
      <c r="K99" s="58">
        <v>3</v>
      </c>
      <c r="L99" s="59"/>
      <c r="M99" s="60">
        <v>3</v>
      </c>
      <c r="N99" s="56">
        <v>90</v>
      </c>
      <c r="O99" s="55">
        <f>IF(P99&gt;0,(P99-N99),0)</f>
        <v>43</v>
      </c>
      <c r="P99" s="57">
        <v>133</v>
      </c>
      <c r="Q99" s="58">
        <v>1</v>
      </c>
      <c r="R99" s="59"/>
      <c r="S99" s="60">
        <v>4</v>
      </c>
      <c r="T99" s="56">
        <v>94</v>
      </c>
      <c r="U99" s="55">
        <f>IF(V99&gt;0,(V99-T99),0)</f>
        <v>32</v>
      </c>
      <c r="V99" s="57">
        <v>126</v>
      </c>
      <c r="W99" s="58">
        <v>3</v>
      </c>
      <c r="X99" s="59"/>
      <c r="Y99" s="60">
        <v>5</v>
      </c>
      <c r="Z99" s="56">
        <v>97</v>
      </c>
      <c r="AA99" s="55">
        <f>IF(AB99&gt;0,(AB99-Z99),0)</f>
        <v>62</v>
      </c>
      <c r="AB99" s="57">
        <v>159</v>
      </c>
      <c r="AC99" s="58">
        <v>0</v>
      </c>
      <c r="AD99" s="59"/>
      <c r="AE99" s="60">
        <v>6</v>
      </c>
      <c r="AF99" s="56">
        <v>96</v>
      </c>
      <c r="AG99" s="55">
        <f>IF(AH99&gt;0,(AH99-AF99),0)</f>
        <v>62</v>
      </c>
      <c r="AH99" s="57">
        <v>158</v>
      </c>
      <c r="AI99" s="58">
        <v>0</v>
      </c>
    </row>
    <row r="100" spans="1:35" ht="15">
      <c r="A100" s="301" t="str">
        <f>$AE$95</f>
        <v>PELZLBAUER Peter</v>
      </c>
      <c r="B100" s="302"/>
      <c r="C100" s="302"/>
      <c r="D100" s="302"/>
      <c r="E100" s="303"/>
      <c r="F100" s="61"/>
      <c r="G100" s="319" t="str">
        <f>$Y$95</f>
        <v>HECHENBERGER Michael</v>
      </c>
      <c r="H100" s="320"/>
      <c r="I100" s="320"/>
      <c r="J100" s="320"/>
      <c r="K100" s="321"/>
      <c r="L100" s="54"/>
      <c r="M100" s="323" t="str">
        <f>$G$95</f>
        <v>WESELY Jürgen</v>
      </c>
      <c r="N100" s="324"/>
      <c r="O100" s="324"/>
      <c r="P100" s="324"/>
      <c r="Q100" s="325"/>
      <c r="R100" s="61"/>
      <c r="S100" s="326" t="str">
        <f>$A$95</f>
        <v>MEIER Walter</v>
      </c>
      <c r="T100" s="327"/>
      <c r="U100" s="327"/>
      <c r="V100" s="327"/>
      <c r="W100" s="328"/>
      <c r="X100" s="61"/>
      <c r="Y100" s="304" t="str">
        <f>S95</f>
        <v>STUCHLY Alfred</v>
      </c>
      <c r="Z100" s="305"/>
      <c r="AA100" s="305"/>
      <c r="AB100" s="305"/>
      <c r="AC100" s="306"/>
      <c r="AD100" s="61"/>
      <c r="AE100" s="307" t="str">
        <f>M95</f>
        <v>TÜTTÖ Stefan</v>
      </c>
      <c r="AF100" s="308"/>
      <c r="AG100" s="308"/>
      <c r="AH100" s="308"/>
      <c r="AI100" s="309"/>
    </row>
    <row r="101" spans="1:35" ht="15">
      <c r="A101" s="55">
        <v>1</v>
      </c>
      <c r="B101" s="56">
        <v>100</v>
      </c>
      <c r="C101" s="55">
        <f>IF(D101&gt;0,(D101-B101),0)</f>
        <v>40</v>
      </c>
      <c r="D101" s="57">
        <v>140</v>
      </c>
      <c r="E101" s="58">
        <v>1</v>
      </c>
      <c r="F101" s="59"/>
      <c r="G101" s="60">
        <v>2</v>
      </c>
      <c r="H101" s="56">
        <v>95</v>
      </c>
      <c r="I101" s="55">
        <f>IF(J101&gt;0,(J101-H101),0)</f>
        <v>43</v>
      </c>
      <c r="J101" s="57">
        <v>138</v>
      </c>
      <c r="K101" s="58">
        <v>1</v>
      </c>
      <c r="L101" s="59"/>
      <c r="M101" s="60">
        <v>3</v>
      </c>
      <c r="N101" s="56">
        <v>90</v>
      </c>
      <c r="O101" s="55">
        <f>IF(P101&gt;0,(P101-N101),0)</f>
        <v>53</v>
      </c>
      <c r="P101" s="57">
        <v>143</v>
      </c>
      <c r="Q101" s="58">
        <v>2</v>
      </c>
      <c r="R101" s="59"/>
      <c r="S101" s="60">
        <v>4</v>
      </c>
      <c r="T101" s="56">
        <v>103</v>
      </c>
      <c r="U101" s="55">
        <f>IF(V101&gt;0,(V101-T101),0)</f>
        <v>51</v>
      </c>
      <c r="V101" s="57">
        <v>154</v>
      </c>
      <c r="W101" s="58">
        <v>3</v>
      </c>
      <c r="X101" s="59"/>
      <c r="Y101" s="60">
        <v>5</v>
      </c>
      <c r="Z101" s="56">
        <v>89</v>
      </c>
      <c r="AA101" s="55">
        <f>IF(AB101&gt;0,(AB101-Z101),0)</f>
        <v>27</v>
      </c>
      <c r="AB101" s="57">
        <v>116</v>
      </c>
      <c r="AC101" s="58">
        <v>2</v>
      </c>
      <c r="AD101" s="59"/>
      <c r="AE101" s="60">
        <v>6</v>
      </c>
      <c r="AF101" s="56">
        <v>88</v>
      </c>
      <c r="AG101" s="55">
        <f>IF(AH101&gt;0,(AH101-AF101),0)</f>
        <v>45</v>
      </c>
      <c r="AH101" s="57">
        <v>133</v>
      </c>
      <c r="AI101" s="58">
        <v>1</v>
      </c>
    </row>
    <row r="102" spans="1:35" ht="15">
      <c r="A102" s="319" t="str">
        <f>$Y$95</f>
        <v>HECHENBERGER Michael</v>
      </c>
      <c r="B102" s="320"/>
      <c r="C102" s="320"/>
      <c r="D102" s="320"/>
      <c r="E102" s="321"/>
      <c r="F102" s="61"/>
      <c r="G102" s="301" t="str">
        <f>$AE$95</f>
        <v>PELZLBAUER Peter</v>
      </c>
      <c r="H102" s="302"/>
      <c r="I102" s="302"/>
      <c r="J102" s="302"/>
      <c r="K102" s="303"/>
      <c r="L102" s="54"/>
      <c r="M102" s="326" t="str">
        <f>$A$95</f>
        <v>MEIER Walter</v>
      </c>
      <c r="N102" s="327"/>
      <c r="O102" s="327"/>
      <c r="P102" s="327"/>
      <c r="Q102" s="328"/>
      <c r="R102" s="61"/>
      <c r="S102" s="323" t="str">
        <f>$G$95</f>
        <v>WESELY Jürgen</v>
      </c>
      <c r="T102" s="324"/>
      <c r="U102" s="324"/>
      <c r="V102" s="324"/>
      <c r="W102" s="325"/>
      <c r="X102" s="61"/>
      <c r="Y102" s="307" t="str">
        <f>M95</f>
        <v>TÜTTÖ Stefan</v>
      </c>
      <c r="Z102" s="308"/>
      <c r="AA102" s="308"/>
      <c r="AB102" s="308"/>
      <c r="AC102" s="309"/>
      <c r="AD102" s="61"/>
      <c r="AE102" s="304" t="str">
        <f>S95</f>
        <v>STUCHLY Alfred</v>
      </c>
      <c r="AF102" s="305"/>
      <c r="AG102" s="305"/>
      <c r="AH102" s="305"/>
      <c r="AI102" s="306"/>
    </row>
    <row r="103" spans="1:35" ht="15">
      <c r="A103" s="63">
        <v>1</v>
      </c>
      <c r="B103" s="64">
        <v>77</v>
      </c>
      <c r="C103" s="63">
        <f>IF(D103&gt;0,(D103-B103),0)</f>
        <v>55</v>
      </c>
      <c r="D103" s="65">
        <v>132</v>
      </c>
      <c r="E103" s="66">
        <v>0</v>
      </c>
      <c r="F103" s="62"/>
      <c r="G103" s="63">
        <v>2</v>
      </c>
      <c r="H103" s="64">
        <v>91</v>
      </c>
      <c r="I103" s="63">
        <f>IF(J103&gt;0,(J103-H103),0)</f>
        <v>33</v>
      </c>
      <c r="J103" s="65">
        <v>124</v>
      </c>
      <c r="K103" s="66">
        <v>1</v>
      </c>
      <c r="L103" s="59"/>
      <c r="M103" s="60">
        <v>3</v>
      </c>
      <c r="N103" s="64">
        <v>85</v>
      </c>
      <c r="O103" s="63">
        <f>IF(P103&gt;0,(P103-N103),0)</f>
        <v>41</v>
      </c>
      <c r="P103" s="65">
        <v>126</v>
      </c>
      <c r="Q103" s="66">
        <v>1</v>
      </c>
      <c r="R103" s="59"/>
      <c r="S103" s="63">
        <v>4</v>
      </c>
      <c r="T103" s="64">
        <v>77</v>
      </c>
      <c r="U103" s="63">
        <f>IF(V103&gt;0,(V103-T103),0)</f>
        <v>44</v>
      </c>
      <c r="V103" s="65">
        <v>121</v>
      </c>
      <c r="W103" s="66">
        <v>0</v>
      </c>
      <c r="X103" s="59"/>
      <c r="Y103" s="63">
        <v>5</v>
      </c>
      <c r="Z103" s="64">
        <v>82</v>
      </c>
      <c r="AA103" s="63">
        <f>IF(AB103&gt;0,(AB103-Z103),0)</f>
        <v>26</v>
      </c>
      <c r="AB103" s="65">
        <v>108</v>
      </c>
      <c r="AC103" s="66">
        <v>4</v>
      </c>
      <c r="AD103" s="59"/>
      <c r="AE103" s="63">
        <v>6</v>
      </c>
      <c r="AF103" s="64">
        <v>87</v>
      </c>
      <c r="AG103" s="63">
        <f>IF(AH103&gt;0,(AH103-AF103),0)</f>
        <v>35</v>
      </c>
      <c r="AH103" s="65">
        <v>122</v>
      </c>
      <c r="AI103" s="66">
        <v>2</v>
      </c>
    </row>
    <row r="104" spans="1:35" ht="36" customHeight="1">
      <c r="A104" s="322" t="str">
        <f>'Startplan BMF BM Wels2015'!$A$9:$L$9</f>
        <v>Freitag, 12. Juni 2015</v>
      </c>
      <c r="B104" s="322"/>
      <c r="C104" s="322"/>
      <c r="D104" s="322"/>
      <c r="E104" s="322"/>
      <c r="F104" s="322"/>
      <c r="G104" s="322"/>
      <c r="H104" s="322"/>
      <c r="I104" s="322"/>
      <c r="J104" s="322"/>
      <c r="K104" s="322"/>
      <c r="L104" s="322"/>
      <c r="M104" s="322"/>
      <c r="N104" s="322"/>
      <c r="O104" s="322"/>
      <c r="P104" s="322"/>
      <c r="Q104" s="322"/>
      <c r="R104" s="322"/>
      <c r="S104" s="322"/>
      <c r="T104" s="322"/>
      <c r="U104" s="322"/>
      <c r="V104" s="322"/>
      <c r="W104" s="322"/>
      <c r="X104" s="49"/>
      <c r="AD104" s="49"/>
    </row>
    <row r="105" spans="1:35" ht="15">
      <c r="A105" s="329">
        <f>'Startplan BMF BM Wels2015'!A29</f>
        <v>0.75</v>
      </c>
      <c r="B105" s="329"/>
      <c r="C105" s="47"/>
      <c r="D105" s="47"/>
      <c r="E105" s="47"/>
      <c r="F105" s="48"/>
      <c r="G105" s="47"/>
      <c r="H105" s="47"/>
      <c r="I105" s="47"/>
      <c r="J105" s="47"/>
      <c r="K105" s="47"/>
      <c r="L105" s="48"/>
      <c r="M105" s="47"/>
      <c r="N105" s="47"/>
      <c r="O105" s="47"/>
      <c r="P105" s="47"/>
      <c r="Q105" s="47"/>
      <c r="R105" s="48"/>
      <c r="S105" s="47"/>
      <c r="T105" s="47"/>
      <c r="U105" s="47"/>
      <c r="V105" s="47"/>
      <c r="W105" s="47"/>
      <c r="X105" s="48"/>
      <c r="Y105" s="47"/>
      <c r="Z105" s="47"/>
      <c r="AA105" s="47"/>
      <c r="AB105" s="47"/>
      <c r="AC105" s="47"/>
      <c r="AD105" s="48"/>
      <c r="AE105" s="47"/>
      <c r="AF105" s="47"/>
      <c r="AG105" s="47"/>
      <c r="AH105" s="47"/>
      <c r="AI105" s="47"/>
    </row>
    <row r="106" spans="1:35" s="85" customFormat="1" ht="15">
      <c r="A106" s="330" t="str">
        <f>'Startplan BMF BM Wels2015'!B29</f>
        <v/>
      </c>
      <c r="B106" s="331"/>
      <c r="C106" s="331"/>
      <c r="D106" s="331"/>
      <c r="E106" s="332"/>
      <c r="F106" s="68"/>
      <c r="G106" s="333" t="str">
        <f>'Startplan BMF BM Wels2015'!E29</f>
        <v/>
      </c>
      <c r="H106" s="334"/>
      <c r="I106" s="334"/>
      <c r="J106" s="334"/>
      <c r="K106" s="335"/>
      <c r="L106" s="68"/>
      <c r="M106" s="336" t="str">
        <f>'Startplan BMF BM Wels2015'!H29</f>
        <v/>
      </c>
      <c r="N106" s="337"/>
      <c r="O106" s="337"/>
      <c r="P106" s="337"/>
      <c r="Q106" s="338"/>
      <c r="R106" s="68"/>
      <c r="S106" s="339" t="str">
        <f>'Startplan BMF BM Wels2015'!K29</f>
        <v/>
      </c>
      <c r="T106" s="340"/>
      <c r="U106" s="340"/>
      <c r="V106" s="340"/>
      <c r="W106" s="341"/>
      <c r="X106" s="68"/>
      <c r="Y106" s="298" t="str">
        <f>'Startplan BMF BM Wels2015'!N29</f>
        <v/>
      </c>
      <c r="Z106" s="299"/>
      <c r="AA106" s="299"/>
      <c r="AB106" s="299"/>
      <c r="AC106" s="300"/>
      <c r="AD106" s="68"/>
      <c r="AE106" s="313" t="str">
        <f>'Startplan BMF BM Wels2015'!Q29</f>
        <v/>
      </c>
      <c r="AF106" s="314"/>
      <c r="AG106" s="314"/>
      <c r="AH106" s="314"/>
      <c r="AI106" s="315"/>
    </row>
    <row r="107" spans="1:35" s="69" customFormat="1" ht="15">
      <c r="A107" s="75" t="str">
        <f>'Startplan BMF BM Wels2015'!B30</f>
        <v/>
      </c>
      <c r="B107" s="73"/>
      <c r="C107" s="73"/>
      <c r="D107" s="73"/>
      <c r="E107" s="74" t="str">
        <f>'Startplan BMF BM Wels2015'!C30</f>
        <v/>
      </c>
      <c r="F107" s="68"/>
      <c r="G107" s="76" t="str">
        <f>'Startplan BMF BM Wels2015'!E30</f>
        <v/>
      </c>
      <c r="H107" s="77"/>
      <c r="I107" s="77"/>
      <c r="J107" s="77"/>
      <c r="K107" s="78" t="str">
        <f>'Startplan BMF BM Wels2015'!F30</f>
        <v/>
      </c>
      <c r="L107" s="68"/>
      <c r="M107" s="79" t="str">
        <f>'Startplan BMF BM Wels2015'!H30</f>
        <v/>
      </c>
      <c r="N107" s="80"/>
      <c r="O107" s="80"/>
      <c r="P107" s="80"/>
      <c r="Q107" s="81" t="str">
        <f>'Startplan BMF BM Wels2015'!I30</f>
        <v/>
      </c>
      <c r="R107" s="68"/>
      <c r="S107" s="82" t="str">
        <f>'Startplan BMF BM Wels2015'!K30</f>
        <v/>
      </c>
      <c r="T107" s="83"/>
      <c r="U107" s="83"/>
      <c r="V107" s="83"/>
      <c r="W107" s="84" t="str">
        <f>'Startplan BMF BM Wels2015'!L30</f>
        <v/>
      </c>
      <c r="X107" s="68"/>
      <c r="Y107" s="152" t="str">
        <f>'Startplan BMF BM Wels2015'!N30</f>
        <v/>
      </c>
      <c r="Z107" s="153"/>
      <c r="AA107" s="153"/>
      <c r="AB107" s="153"/>
      <c r="AC107" s="154" t="str">
        <f>'Startplan BMF BM Wels2015'!O30</f>
        <v/>
      </c>
      <c r="AD107" s="68"/>
      <c r="AE107" s="155" t="str">
        <f>'Startplan BMF BM Wels2015'!Q30</f>
        <v/>
      </c>
      <c r="AF107" s="156"/>
      <c r="AG107" s="156"/>
      <c r="AH107" s="156"/>
      <c r="AI107" s="157" t="str">
        <f>'Startplan BMF BM Wels2015'!R30</f>
        <v/>
      </c>
    </row>
    <row r="108" spans="1:35" ht="15">
      <c r="A108" s="55">
        <v>1</v>
      </c>
      <c r="B108" s="56"/>
      <c r="C108" s="55">
        <f>IF(D108&gt;0,(D108-B108),0)</f>
        <v>0</v>
      </c>
      <c r="D108" s="57"/>
      <c r="E108" s="58"/>
      <c r="F108" s="59"/>
      <c r="G108" s="60">
        <v>2</v>
      </c>
      <c r="H108" s="56"/>
      <c r="I108" s="55">
        <f>IF(J108&gt;0,(J108-H108),0)</f>
        <v>0</v>
      </c>
      <c r="J108" s="57"/>
      <c r="K108" s="58"/>
      <c r="L108" s="59"/>
      <c r="M108" s="60">
        <v>3</v>
      </c>
      <c r="N108" s="56"/>
      <c r="O108" s="55">
        <f>IF(P108&gt;0,(P108-N108),0)</f>
        <v>0</v>
      </c>
      <c r="P108" s="57"/>
      <c r="Q108" s="58"/>
      <c r="R108" s="59"/>
      <c r="S108" s="60">
        <v>4</v>
      </c>
      <c r="T108" s="56"/>
      <c r="U108" s="55">
        <f>IF(V108&gt;0,(V108-T108),0)</f>
        <v>0</v>
      </c>
      <c r="V108" s="57"/>
      <c r="W108" s="58"/>
      <c r="X108" s="59"/>
      <c r="Y108" s="60">
        <v>5</v>
      </c>
      <c r="Z108" s="56"/>
      <c r="AA108" s="55"/>
      <c r="AB108" s="57"/>
      <c r="AC108" s="58"/>
      <c r="AD108" s="59"/>
      <c r="AE108" s="60">
        <v>6</v>
      </c>
      <c r="AF108" s="56"/>
      <c r="AG108" s="55"/>
      <c r="AH108" s="57"/>
      <c r="AI108" s="58"/>
    </row>
    <row r="109" spans="1:35" ht="15">
      <c r="A109" s="323" t="str">
        <f>$G$106</f>
        <v/>
      </c>
      <c r="B109" s="324"/>
      <c r="C109" s="324"/>
      <c r="D109" s="324"/>
      <c r="E109" s="325"/>
      <c r="F109" s="54"/>
      <c r="G109" s="326" t="str">
        <f>$A$106</f>
        <v/>
      </c>
      <c r="H109" s="327"/>
      <c r="I109" s="327"/>
      <c r="J109" s="327"/>
      <c r="K109" s="328"/>
      <c r="L109" s="54"/>
      <c r="M109" s="304" t="str">
        <f>$S$106</f>
        <v/>
      </c>
      <c r="N109" s="305"/>
      <c r="O109" s="305"/>
      <c r="P109" s="305"/>
      <c r="Q109" s="306"/>
      <c r="R109" s="54"/>
      <c r="S109" s="307" t="str">
        <f>$M$106</f>
        <v/>
      </c>
      <c r="T109" s="308"/>
      <c r="U109" s="308"/>
      <c r="V109" s="308"/>
      <c r="W109" s="309"/>
      <c r="X109" s="54"/>
      <c r="Y109" s="301" t="str">
        <f>AE106</f>
        <v/>
      </c>
      <c r="Z109" s="302"/>
      <c r="AA109" s="302"/>
      <c r="AB109" s="302"/>
      <c r="AC109" s="303"/>
      <c r="AD109" s="54"/>
      <c r="AE109" s="316" t="str">
        <f>Y106</f>
        <v/>
      </c>
      <c r="AF109" s="317"/>
      <c r="AG109" s="317"/>
      <c r="AH109" s="317"/>
      <c r="AI109" s="318"/>
    </row>
    <row r="110" spans="1:35" ht="15">
      <c r="A110" s="55">
        <v>1</v>
      </c>
      <c r="B110" s="56"/>
      <c r="C110" s="55">
        <f>IF(D110&gt;0,(D110-B110),0)</f>
        <v>0</v>
      </c>
      <c r="D110" s="57"/>
      <c r="E110" s="58"/>
      <c r="F110" s="59"/>
      <c r="G110" s="60">
        <v>2</v>
      </c>
      <c r="H110" s="56"/>
      <c r="I110" s="55">
        <f>IF(J110&gt;0,(J110-H110),0)</f>
        <v>0</v>
      </c>
      <c r="J110" s="57"/>
      <c r="K110" s="58"/>
      <c r="L110" s="59"/>
      <c r="M110" s="60">
        <v>3</v>
      </c>
      <c r="N110" s="56"/>
      <c r="O110" s="55">
        <f>IF(P110&gt;0,(P110-N110),0)</f>
        <v>0</v>
      </c>
      <c r="P110" s="57"/>
      <c r="Q110" s="58"/>
      <c r="R110" s="59"/>
      <c r="S110" s="60">
        <v>4</v>
      </c>
      <c r="T110" s="56"/>
      <c r="U110" s="55">
        <f>IF(V110&gt;0,(V110-T110),0)</f>
        <v>0</v>
      </c>
      <c r="V110" s="57"/>
      <c r="W110" s="58"/>
      <c r="X110" s="59"/>
      <c r="Y110" s="60">
        <v>5</v>
      </c>
      <c r="Z110" s="56"/>
      <c r="AA110" s="55"/>
      <c r="AB110" s="57"/>
      <c r="AC110" s="58"/>
      <c r="AD110" s="59"/>
      <c r="AE110" s="60">
        <v>6</v>
      </c>
      <c r="AF110" s="56"/>
      <c r="AG110" s="55"/>
      <c r="AH110" s="57"/>
      <c r="AI110" s="58"/>
    </row>
    <row r="111" spans="1:35" ht="15">
      <c r="A111" s="301" t="str">
        <f>$AE$106</f>
        <v/>
      </c>
      <c r="B111" s="302"/>
      <c r="C111" s="302"/>
      <c r="D111" s="302"/>
      <c r="E111" s="303"/>
      <c r="F111" s="61"/>
      <c r="G111" s="316" t="str">
        <f>$Y$106</f>
        <v/>
      </c>
      <c r="H111" s="317"/>
      <c r="I111" s="317"/>
      <c r="J111" s="317"/>
      <c r="K111" s="318"/>
      <c r="L111" s="54"/>
      <c r="M111" s="323" t="str">
        <f>$G$106</f>
        <v/>
      </c>
      <c r="N111" s="324"/>
      <c r="O111" s="324"/>
      <c r="P111" s="324"/>
      <c r="Q111" s="325"/>
      <c r="R111" s="61"/>
      <c r="S111" s="326" t="str">
        <f>$A$106</f>
        <v/>
      </c>
      <c r="T111" s="327"/>
      <c r="U111" s="327"/>
      <c r="V111" s="327"/>
      <c r="W111" s="328"/>
      <c r="X111" s="61"/>
      <c r="Y111" s="304" t="str">
        <f>S106</f>
        <v/>
      </c>
      <c r="Z111" s="305"/>
      <c r="AA111" s="305"/>
      <c r="AB111" s="305"/>
      <c r="AC111" s="306"/>
      <c r="AD111" s="61"/>
      <c r="AE111" s="307" t="str">
        <f>M106</f>
        <v/>
      </c>
      <c r="AF111" s="308"/>
      <c r="AG111" s="308"/>
      <c r="AH111" s="308"/>
      <c r="AI111" s="309"/>
    </row>
    <row r="112" spans="1:35" ht="15">
      <c r="A112" s="55">
        <v>1</v>
      </c>
      <c r="B112" s="56"/>
      <c r="C112" s="55">
        <f>IF(D112&gt;0,(D112-B112),0)</f>
        <v>0</v>
      </c>
      <c r="D112" s="57"/>
      <c r="E112" s="58"/>
      <c r="F112" s="59"/>
      <c r="G112" s="60">
        <v>2</v>
      </c>
      <c r="H112" s="56"/>
      <c r="I112" s="55">
        <f>IF(J112&gt;0,(J112-H112),0)</f>
        <v>0</v>
      </c>
      <c r="J112" s="57"/>
      <c r="K112" s="58"/>
      <c r="L112" s="59"/>
      <c r="M112" s="60">
        <v>3</v>
      </c>
      <c r="N112" s="56"/>
      <c r="O112" s="55">
        <f>IF(P112&gt;0,(P112-N112),0)</f>
        <v>0</v>
      </c>
      <c r="P112" s="57"/>
      <c r="Q112" s="58"/>
      <c r="R112" s="59"/>
      <c r="S112" s="60">
        <v>4</v>
      </c>
      <c r="T112" s="56"/>
      <c r="U112" s="55">
        <f>IF(V112&gt;0,(V112-T112),0)</f>
        <v>0</v>
      </c>
      <c r="V112" s="57"/>
      <c r="W112" s="58"/>
      <c r="X112" s="59"/>
      <c r="Y112" s="60">
        <v>5</v>
      </c>
      <c r="Z112" s="56"/>
      <c r="AA112" s="55"/>
      <c r="AB112" s="57"/>
      <c r="AC112" s="58"/>
      <c r="AD112" s="59"/>
      <c r="AE112" s="60">
        <v>6</v>
      </c>
      <c r="AF112" s="56"/>
      <c r="AG112" s="55"/>
      <c r="AH112" s="57"/>
      <c r="AI112" s="58"/>
    </row>
    <row r="113" spans="1:35" ht="15">
      <c r="A113" s="316" t="str">
        <f>$Y$106</f>
        <v/>
      </c>
      <c r="B113" s="317"/>
      <c r="C113" s="317"/>
      <c r="D113" s="317"/>
      <c r="E113" s="318"/>
      <c r="F113" s="61"/>
      <c r="G113" s="301" t="str">
        <f>$AE$106</f>
        <v/>
      </c>
      <c r="H113" s="302"/>
      <c r="I113" s="302"/>
      <c r="J113" s="302"/>
      <c r="K113" s="303"/>
      <c r="L113" s="54"/>
      <c r="M113" s="326" t="str">
        <f>$A$106</f>
        <v/>
      </c>
      <c r="N113" s="327"/>
      <c r="O113" s="327"/>
      <c r="P113" s="327"/>
      <c r="Q113" s="328"/>
      <c r="R113" s="61"/>
      <c r="S113" s="323" t="str">
        <f>$G$106</f>
        <v/>
      </c>
      <c r="T113" s="324"/>
      <c r="U113" s="324"/>
      <c r="V113" s="324"/>
      <c r="W113" s="325"/>
      <c r="X113" s="61"/>
      <c r="Y113" s="307" t="str">
        <f>M106</f>
        <v/>
      </c>
      <c r="Z113" s="308"/>
      <c r="AA113" s="308"/>
      <c r="AB113" s="308"/>
      <c r="AC113" s="309"/>
      <c r="AD113" s="61"/>
      <c r="AE113" s="304" t="str">
        <f>S106</f>
        <v/>
      </c>
      <c r="AF113" s="305"/>
      <c r="AG113" s="305"/>
      <c r="AH113" s="305"/>
      <c r="AI113" s="306"/>
    </row>
    <row r="114" spans="1:35" ht="15">
      <c r="A114" s="63">
        <v>1</v>
      </c>
      <c r="B114" s="64"/>
      <c r="C114" s="63">
        <f>IF(D114&gt;0,(D114-B114),0)</f>
        <v>0</v>
      </c>
      <c r="D114" s="65"/>
      <c r="E114" s="66"/>
      <c r="F114" s="62"/>
      <c r="G114" s="63">
        <v>2</v>
      </c>
      <c r="H114" s="64"/>
      <c r="I114" s="63">
        <f>IF(J114&gt;0,(J114-H114),0)</f>
        <v>0</v>
      </c>
      <c r="J114" s="65"/>
      <c r="K114" s="66"/>
      <c r="L114" s="59"/>
      <c r="M114" s="60">
        <v>3</v>
      </c>
      <c r="N114" s="64"/>
      <c r="O114" s="63">
        <f>IF(P114&gt;0,(P114-N114),0)</f>
        <v>0</v>
      </c>
      <c r="P114" s="65"/>
      <c r="Q114" s="66"/>
      <c r="R114" s="59"/>
      <c r="S114" s="63">
        <v>4</v>
      </c>
      <c r="T114" s="64"/>
      <c r="U114" s="63">
        <f>IF(V114&gt;0,(V114-T114),0)</f>
        <v>0</v>
      </c>
      <c r="V114" s="65"/>
      <c r="W114" s="66"/>
      <c r="X114" s="59"/>
      <c r="Y114" s="63">
        <v>5</v>
      </c>
      <c r="Z114" s="64"/>
      <c r="AA114" s="63"/>
      <c r="AB114" s="65"/>
      <c r="AC114" s="66"/>
      <c r="AD114" s="59"/>
      <c r="AE114" s="63">
        <v>6</v>
      </c>
      <c r="AF114" s="64"/>
      <c r="AG114" s="63"/>
      <c r="AH114" s="65"/>
      <c r="AI114" s="66"/>
    </row>
    <row r="115" spans="1:35" ht="36" customHeight="1">
      <c r="A115" s="322" t="str">
        <f>'Startplan BMF BM Wels2015'!$A$9:$L$9</f>
        <v>Freitag, 12. Juni 2015</v>
      </c>
      <c r="B115" s="322"/>
      <c r="C115" s="322"/>
      <c r="D115" s="322"/>
      <c r="E115" s="322"/>
      <c r="F115" s="322"/>
      <c r="G115" s="322"/>
      <c r="H115" s="322"/>
      <c r="I115" s="322"/>
      <c r="J115" s="322"/>
      <c r="K115" s="322"/>
      <c r="L115" s="322"/>
      <c r="M115" s="322"/>
      <c r="N115" s="322"/>
      <c r="O115" s="322"/>
      <c r="P115" s="322"/>
      <c r="Q115" s="322"/>
      <c r="R115" s="322"/>
      <c r="S115" s="322"/>
      <c r="T115" s="322"/>
      <c r="U115" s="322"/>
      <c r="V115" s="322"/>
      <c r="W115" s="322"/>
      <c r="X115" s="49"/>
      <c r="AD115" s="49"/>
    </row>
    <row r="116" spans="1:35" ht="15">
      <c r="A116" s="329">
        <f>'Startplan BMF BM Wels2015'!A31</f>
        <v>0.79166666666666663</v>
      </c>
      <c r="B116" s="329"/>
      <c r="C116" s="47"/>
      <c r="D116" s="47"/>
      <c r="E116" s="47"/>
      <c r="F116" s="48"/>
      <c r="G116" s="47"/>
      <c r="H116" s="47"/>
      <c r="I116" s="47"/>
      <c r="J116" s="47"/>
      <c r="K116" s="47"/>
      <c r="L116" s="48"/>
      <c r="M116" s="47"/>
      <c r="N116" s="47"/>
      <c r="O116" s="47"/>
      <c r="P116" s="47"/>
      <c r="Q116" s="47"/>
      <c r="R116" s="48"/>
      <c r="S116" s="47"/>
      <c r="T116" s="47"/>
      <c r="U116" s="47"/>
      <c r="V116" s="47"/>
      <c r="W116" s="47"/>
      <c r="X116" s="48"/>
      <c r="Y116" s="47"/>
      <c r="Z116" s="47"/>
      <c r="AA116" s="47"/>
      <c r="AB116" s="47"/>
      <c r="AC116" s="47"/>
      <c r="AD116" s="48"/>
      <c r="AE116" s="47"/>
      <c r="AF116" s="47"/>
      <c r="AG116" s="47"/>
      <c r="AH116" s="47"/>
      <c r="AI116" s="47"/>
    </row>
    <row r="117" spans="1:35" s="85" customFormat="1" ht="15">
      <c r="A117" s="330" t="str">
        <f>'Startplan BMF BM Wels2015'!B31</f>
        <v/>
      </c>
      <c r="B117" s="331"/>
      <c r="C117" s="331"/>
      <c r="D117" s="331"/>
      <c r="E117" s="332"/>
      <c r="F117" s="68"/>
      <c r="G117" s="333" t="str">
        <f>'Startplan BMF BM Wels2015'!E31</f>
        <v/>
      </c>
      <c r="H117" s="334"/>
      <c r="I117" s="334"/>
      <c r="J117" s="334"/>
      <c r="K117" s="335"/>
      <c r="L117" s="68"/>
      <c r="M117" s="336" t="str">
        <f>'Startplan BMF BM Wels2015'!H31</f>
        <v/>
      </c>
      <c r="N117" s="337"/>
      <c r="O117" s="337"/>
      <c r="P117" s="337"/>
      <c r="Q117" s="338"/>
      <c r="R117" s="68"/>
      <c r="S117" s="339" t="str">
        <f>'Startplan BMF BM Wels2015'!K31</f>
        <v/>
      </c>
      <c r="T117" s="340"/>
      <c r="U117" s="340"/>
      <c r="V117" s="340"/>
      <c r="W117" s="341"/>
      <c r="X117" s="68"/>
      <c r="Y117" s="298" t="str">
        <f>'Startplan BMF BM Wels2015'!N31</f>
        <v/>
      </c>
      <c r="Z117" s="299"/>
      <c r="AA117" s="299"/>
      <c r="AB117" s="299"/>
      <c r="AC117" s="300"/>
      <c r="AD117" s="68"/>
      <c r="AE117" s="313" t="str">
        <f>'Startplan BMF BM Wels2015'!Q31</f>
        <v/>
      </c>
      <c r="AF117" s="314"/>
      <c r="AG117" s="314"/>
      <c r="AH117" s="314"/>
      <c r="AI117" s="315"/>
    </row>
    <row r="118" spans="1:35" s="69" customFormat="1" ht="15">
      <c r="A118" s="75" t="str">
        <f>'Startplan BMF BM Wels2015'!B32</f>
        <v/>
      </c>
      <c r="B118" s="73"/>
      <c r="C118" s="73"/>
      <c r="D118" s="73"/>
      <c r="E118" s="74" t="str">
        <f>'Startplan BMF BM Wels2015'!C32</f>
        <v/>
      </c>
      <c r="F118" s="68"/>
      <c r="G118" s="76" t="str">
        <f>'Startplan BMF BM Wels2015'!E32</f>
        <v/>
      </c>
      <c r="H118" s="77"/>
      <c r="I118" s="77"/>
      <c r="J118" s="77"/>
      <c r="K118" s="78" t="str">
        <f>'Startplan BMF BM Wels2015'!F32</f>
        <v/>
      </c>
      <c r="L118" s="68"/>
      <c r="M118" s="79" t="str">
        <f>'Startplan BMF BM Wels2015'!H32</f>
        <v/>
      </c>
      <c r="N118" s="80"/>
      <c r="O118" s="80"/>
      <c r="P118" s="80"/>
      <c r="Q118" s="81" t="str">
        <f>'Startplan BMF BM Wels2015'!I32</f>
        <v/>
      </c>
      <c r="R118" s="68"/>
      <c r="S118" s="82" t="str">
        <f>'Startplan BMF BM Wels2015'!K32</f>
        <v/>
      </c>
      <c r="T118" s="83"/>
      <c r="U118" s="83"/>
      <c r="V118" s="83"/>
      <c r="W118" s="84" t="str">
        <f>'Startplan BMF BM Wels2015'!L32</f>
        <v/>
      </c>
      <c r="X118" s="68"/>
      <c r="Y118" s="152" t="str">
        <f>'Startplan BMF BM Wels2015'!N32</f>
        <v/>
      </c>
      <c r="Z118" s="153"/>
      <c r="AA118" s="153"/>
      <c r="AB118" s="153"/>
      <c r="AC118" s="154" t="str">
        <f>'Startplan BMF BM Wels2015'!O32</f>
        <v/>
      </c>
      <c r="AD118" s="68"/>
      <c r="AE118" s="155" t="str">
        <f>'Startplan BMF BM Wels2015'!Q32</f>
        <v/>
      </c>
      <c r="AF118" s="156"/>
      <c r="AG118" s="156"/>
      <c r="AH118" s="156"/>
      <c r="AI118" s="157" t="str">
        <f>'Startplan BMF BM Wels2015'!R32</f>
        <v/>
      </c>
    </row>
    <row r="119" spans="1:35" ht="15">
      <c r="A119" s="55">
        <v>1</v>
      </c>
      <c r="B119" s="56"/>
      <c r="C119" s="55">
        <f>IF(D119&gt;0,(D119-B119),0)</f>
        <v>0</v>
      </c>
      <c r="D119" s="57"/>
      <c r="E119" s="58"/>
      <c r="F119" s="59"/>
      <c r="G119" s="60">
        <v>2</v>
      </c>
      <c r="H119" s="56"/>
      <c r="I119" s="55">
        <f>IF(J119&gt;0,(J119-H119),0)</f>
        <v>0</v>
      </c>
      <c r="J119" s="57"/>
      <c r="K119" s="58"/>
      <c r="L119" s="59"/>
      <c r="M119" s="60">
        <v>3</v>
      </c>
      <c r="N119" s="56"/>
      <c r="O119" s="55">
        <f>IF(P119&gt;0,(P119-N119),0)</f>
        <v>0</v>
      </c>
      <c r="P119" s="57"/>
      <c r="Q119" s="58"/>
      <c r="R119" s="59"/>
      <c r="S119" s="60">
        <v>4</v>
      </c>
      <c r="T119" s="56"/>
      <c r="U119" s="55">
        <f>IF(V119&gt;0,(V119-T119),0)</f>
        <v>0</v>
      </c>
      <c r="V119" s="57"/>
      <c r="W119" s="58"/>
      <c r="X119" s="59"/>
      <c r="Y119" s="60">
        <v>5</v>
      </c>
      <c r="Z119" s="56"/>
      <c r="AA119" s="55"/>
      <c r="AB119" s="57"/>
      <c r="AC119" s="58"/>
      <c r="AD119" s="59"/>
      <c r="AE119" s="60">
        <v>6</v>
      </c>
      <c r="AF119" s="56"/>
      <c r="AG119" s="55"/>
      <c r="AH119" s="57"/>
      <c r="AI119" s="58"/>
    </row>
    <row r="120" spans="1:35" ht="15">
      <c r="A120" s="323" t="str">
        <f>$G$117</f>
        <v/>
      </c>
      <c r="B120" s="324"/>
      <c r="C120" s="324"/>
      <c r="D120" s="324"/>
      <c r="E120" s="325"/>
      <c r="F120" s="54"/>
      <c r="G120" s="326" t="str">
        <f>$A$117</f>
        <v/>
      </c>
      <c r="H120" s="327"/>
      <c r="I120" s="327"/>
      <c r="J120" s="327"/>
      <c r="K120" s="328"/>
      <c r="L120" s="54"/>
      <c r="M120" s="304" t="str">
        <f>$S$117</f>
        <v/>
      </c>
      <c r="N120" s="305"/>
      <c r="O120" s="305"/>
      <c r="P120" s="305"/>
      <c r="Q120" s="306"/>
      <c r="R120" s="54"/>
      <c r="S120" s="307" t="str">
        <f>$M$117</f>
        <v/>
      </c>
      <c r="T120" s="308"/>
      <c r="U120" s="308"/>
      <c r="V120" s="308"/>
      <c r="W120" s="309"/>
      <c r="X120" s="54"/>
      <c r="Y120" s="301" t="str">
        <f>AE117</f>
        <v/>
      </c>
      <c r="Z120" s="302"/>
      <c r="AA120" s="302"/>
      <c r="AB120" s="302"/>
      <c r="AC120" s="303"/>
      <c r="AD120" s="54"/>
      <c r="AE120" s="316" t="str">
        <f>Y117</f>
        <v/>
      </c>
      <c r="AF120" s="317"/>
      <c r="AG120" s="317"/>
      <c r="AH120" s="317"/>
      <c r="AI120" s="318"/>
    </row>
    <row r="121" spans="1:35" ht="15">
      <c r="A121" s="55">
        <v>1</v>
      </c>
      <c r="B121" s="56"/>
      <c r="C121" s="55">
        <f>IF(D121&gt;0,(D121-B121),0)</f>
        <v>0</v>
      </c>
      <c r="D121" s="57"/>
      <c r="E121" s="58"/>
      <c r="F121" s="59"/>
      <c r="G121" s="60">
        <v>2</v>
      </c>
      <c r="H121" s="56"/>
      <c r="I121" s="55">
        <f>IF(J121&gt;0,(J121-H121),0)</f>
        <v>0</v>
      </c>
      <c r="J121" s="57"/>
      <c r="K121" s="58"/>
      <c r="L121" s="59"/>
      <c r="M121" s="60">
        <v>3</v>
      </c>
      <c r="N121" s="56"/>
      <c r="O121" s="55">
        <f>IF(P121&gt;0,(P121-N121),0)</f>
        <v>0</v>
      </c>
      <c r="P121" s="57"/>
      <c r="Q121" s="58"/>
      <c r="R121" s="59"/>
      <c r="S121" s="60">
        <v>4</v>
      </c>
      <c r="T121" s="56"/>
      <c r="U121" s="55">
        <f>IF(V121&gt;0,(V121-T121),0)</f>
        <v>0</v>
      </c>
      <c r="V121" s="57"/>
      <c r="W121" s="58"/>
      <c r="X121" s="59"/>
      <c r="Y121" s="60">
        <v>5</v>
      </c>
      <c r="Z121" s="56"/>
      <c r="AA121" s="55"/>
      <c r="AB121" s="57"/>
      <c r="AC121" s="58"/>
      <c r="AD121" s="59"/>
      <c r="AE121" s="60">
        <v>6</v>
      </c>
      <c r="AF121" s="56"/>
      <c r="AG121" s="55"/>
      <c r="AH121" s="57"/>
      <c r="AI121" s="58"/>
    </row>
    <row r="122" spans="1:35" ht="15">
      <c r="A122" s="301" t="str">
        <f>$AE$117</f>
        <v/>
      </c>
      <c r="B122" s="302"/>
      <c r="C122" s="302"/>
      <c r="D122" s="302"/>
      <c r="E122" s="303"/>
      <c r="F122" s="61"/>
      <c r="G122" s="316" t="str">
        <f>$Y$117</f>
        <v/>
      </c>
      <c r="H122" s="317"/>
      <c r="I122" s="317"/>
      <c r="J122" s="317"/>
      <c r="K122" s="318"/>
      <c r="L122" s="54"/>
      <c r="M122" s="323" t="str">
        <f>$G$117</f>
        <v/>
      </c>
      <c r="N122" s="324"/>
      <c r="O122" s="324"/>
      <c r="P122" s="324"/>
      <c r="Q122" s="325"/>
      <c r="R122" s="61"/>
      <c r="S122" s="326" t="str">
        <f>$A$117</f>
        <v/>
      </c>
      <c r="T122" s="327"/>
      <c r="U122" s="327"/>
      <c r="V122" s="327"/>
      <c r="W122" s="328"/>
      <c r="X122" s="61"/>
      <c r="Y122" s="304" t="str">
        <f>S117</f>
        <v/>
      </c>
      <c r="Z122" s="305"/>
      <c r="AA122" s="305"/>
      <c r="AB122" s="305"/>
      <c r="AC122" s="306"/>
      <c r="AD122" s="61"/>
      <c r="AE122" s="307" t="str">
        <f>M117</f>
        <v/>
      </c>
      <c r="AF122" s="308"/>
      <c r="AG122" s="308"/>
      <c r="AH122" s="308"/>
      <c r="AI122" s="309"/>
    </row>
    <row r="123" spans="1:35" ht="15">
      <c r="A123" s="55">
        <v>1</v>
      </c>
      <c r="B123" s="56"/>
      <c r="C123" s="55">
        <f>IF(D123&gt;0,(D123-B123),0)</f>
        <v>0</v>
      </c>
      <c r="D123" s="57"/>
      <c r="E123" s="58"/>
      <c r="F123" s="59"/>
      <c r="G123" s="60">
        <v>2</v>
      </c>
      <c r="H123" s="56"/>
      <c r="I123" s="55">
        <f>IF(J123&gt;0,(J123-H123),0)</f>
        <v>0</v>
      </c>
      <c r="J123" s="57"/>
      <c r="K123" s="58"/>
      <c r="L123" s="59"/>
      <c r="M123" s="60">
        <v>3</v>
      </c>
      <c r="N123" s="56"/>
      <c r="O123" s="55">
        <f>IF(P123&gt;0,(P123-N123),0)</f>
        <v>0</v>
      </c>
      <c r="P123" s="57"/>
      <c r="Q123" s="58"/>
      <c r="R123" s="59"/>
      <c r="S123" s="60">
        <v>4</v>
      </c>
      <c r="T123" s="56"/>
      <c r="U123" s="55">
        <f>IF(V123&gt;0,(V123-T123),0)</f>
        <v>0</v>
      </c>
      <c r="V123" s="57"/>
      <c r="W123" s="58"/>
      <c r="X123" s="59"/>
      <c r="Y123" s="60">
        <v>5</v>
      </c>
      <c r="Z123" s="56"/>
      <c r="AA123" s="55"/>
      <c r="AB123" s="57"/>
      <c r="AC123" s="58"/>
      <c r="AD123" s="59"/>
      <c r="AE123" s="60">
        <v>6</v>
      </c>
      <c r="AF123" s="56"/>
      <c r="AG123" s="55"/>
      <c r="AH123" s="57"/>
      <c r="AI123" s="58"/>
    </row>
    <row r="124" spans="1:35" ht="15">
      <c r="A124" s="316" t="str">
        <f>$Y$117</f>
        <v/>
      </c>
      <c r="B124" s="317"/>
      <c r="C124" s="317"/>
      <c r="D124" s="317"/>
      <c r="E124" s="318"/>
      <c r="F124" s="61"/>
      <c r="G124" s="301" t="str">
        <f>$AE$117</f>
        <v/>
      </c>
      <c r="H124" s="302"/>
      <c r="I124" s="302"/>
      <c r="J124" s="302"/>
      <c r="K124" s="303"/>
      <c r="L124" s="54"/>
      <c r="M124" s="326" t="str">
        <f>$A$117</f>
        <v/>
      </c>
      <c r="N124" s="327"/>
      <c r="O124" s="327"/>
      <c r="P124" s="327"/>
      <c r="Q124" s="328"/>
      <c r="R124" s="61"/>
      <c r="S124" s="323" t="str">
        <f>$G$117</f>
        <v/>
      </c>
      <c r="T124" s="324"/>
      <c r="U124" s="324"/>
      <c r="V124" s="324"/>
      <c r="W124" s="325"/>
      <c r="X124" s="61"/>
      <c r="Y124" s="307" t="str">
        <f>M117</f>
        <v/>
      </c>
      <c r="Z124" s="308"/>
      <c r="AA124" s="308"/>
      <c r="AB124" s="308"/>
      <c r="AC124" s="309"/>
      <c r="AD124" s="61"/>
      <c r="AE124" s="304" t="str">
        <f>S117</f>
        <v/>
      </c>
      <c r="AF124" s="305"/>
      <c r="AG124" s="305"/>
      <c r="AH124" s="305"/>
      <c r="AI124" s="306"/>
    </row>
    <row r="125" spans="1:35" ht="15">
      <c r="A125" s="63">
        <v>1</v>
      </c>
      <c r="B125" s="64"/>
      <c r="C125" s="63">
        <f>IF(D125&gt;0,(D125-B125),0)</f>
        <v>0</v>
      </c>
      <c r="D125" s="65"/>
      <c r="E125" s="66"/>
      <c r="F125" s="62"/>
      <c r="G125" s="63">
        <v>2</v>
      </c>
      <c r="H125" s="64"/>
      <c r="I125" s="63">
        <f>IF(J125&gt;0,(J125-H125),0)</f>
        <v>0</v>
      </c>
      <c r="J125" s="65"/>
      <c r="K125" s="66"/>
      <c r="L125" s="59"/>
      <c r="M125" s="60">
        <v>3</v>
      </c>
      <c r="N125" s="64"/>
      <c r="O125" s="63">
        <f>IF(P125&gt;0,(P125-N125),0)</f>
        <v>0</v>
      </c>
      <c r="P125" s="65"/>
      <c r="Q125" s="66"/>
      <c r="R125" s="59"/>
      <c r="S125" s="63">
        <v>4</v>
      </c>
      <c r="T125" s="64"/>
      <c r="U125" s="63">
        <f>IF(V125&gt;0,(V125-T125),0)</f>
        <v>0</v>
      </c>
      <c r="V125" s="65"/>
      <c r="W125" s="66"/>
      <c r="X125" s="59"/>
      <c r="Y125" s="63">
        <v>5</v>
      </c>
      <c r="Z125" s="64"/>
      <c r="AA125" s="63"/>
      <c r="AB125" s="65"/>
      <c r="AC125" s="66"/>
      <c r="AD125" s="59"/>
      <c r="AE125" s="63">
        <v>6</v>
      </c>
      <c r="AF125" s="64"/>
      <c r="AG125" s="63"/>
      <c r="AH125" s="65"/>
      <c r="AI125" s="66"/>
    </row>
    <row r="126" spans="1:35" ht="36" customHeight="1">
      <c r="A126" s="322" t="str">
        <f>'Startplan BMF BM Wels2015'!$A$9:$L$9</f>
        <v>Freitag, 12. Juni 2015</v>
      </c>
      <c r="B126" s="322"/>
      <c r="C126" s="322"/>
      <c r="D126" s="322"/>
      <c r="E126" s="322"/>
      <c r="F126" s="322"/>
      <c r="G126" s="322"/>
      <c r="H126" s="322"/>
      <c r="I126" s="322"/>
      <c r="J126" s="322"/>
      <c r="K126" s="322"/>
      <c r="L126" s="322"/>
      <c r="M126" s="322"/>
      <c r="N126" s="322"/>
      <c r="O126" s="322"/>
      <c r="P126" s="322"/>
      <c r="Q126" s="322"/>
      <c r="R126" s="322"/>
      <c r="S126" s="322"/>
      <c r="T126" s="322"/>
      <c r="U126" s="322"/>
      <c r="V126" s="322"/>
      <c r="W126" s="322"/>
      <c r="X126" s="49"/>
      <c r="AD126" s="49"/>
    </row>
    <row r="127" spans="1:35" ht="15">
      <c r="A127" s="329">
        <f>'Startplan BMF BM Wels2015'!A33</f>
        <v>0.83333333333333337</v>
      </c>
      <c r="B127" s="329"/>
      <c r="C127" s="47"/>
      <c r="D127" s="47"/>
      <c r="E127" s="47"/>
      <c r="F127" s="48"/>
      <c r="G127" s="47"/>
      <c r="H127" s="47"/>
      <c r="I127" s="47"/>
      <c r="J127" s="47"/>
      <c r="K127" s="47"/>
      <c r="L127" s="48"/>
      <c r="M127" s="47"/>
      <c r="N127" s="47"/>
      <c r="O127" s="47"/>
      <c r="P127" s="47"/>
      <c r="Q127" s="47"/>
      <c r="R127" s="48"/>
      <c r="S127" s="47"/>
      <c r="T127" s="47"/>
      <c r="U127" s="47"/>
      <c r="V127" s="47"/>
      <c r="W127" s="47"/>
      <c r="X127" s="48"/>
      <c r="Y127" s="47"/>
      <c r="Z127" s="47"/>
      <c r="AA127" s="47"/>
      <c r="AB127" s="47"/>
      <c r="AC127" s="47"/>
      <c r="AD127" s="48"/>
      <c r="AE127" s="47"/>
      <c r="AF127" s="47"/>
      <c r="AG127" s="47"/>
      <c r="AH127" s="47"/>
      <c r="AI127" s="47"/>
    </row>
    <row r="128" spans="1:35" s="85" customFormat="1" ht="15">
      <c r="A128" s="330" t="str">
        <f>'Startplan BMF BM Wels2015'!B33</f>
        <v/>
      </c>
      <c r="B128" s="331"/>
      <c r="C128" s="331"/>
      <c r="D128" s="331"/>
      <c r="E128" s="332"/>
      <c r="F128" s="68"/>
      <c r="G128" s="333" t="str">
        <f>'Startplan BMF BM Wels2015'!E33</f>
        <v/>
      </c>
      <c r="H128" s="334"/>
      <c r="I128" s="334"/>
      <c r="J128" s="334"/>
      <c r="K128" s="335"/>
      <c r="L128" s="68"/>
      <c r="M128" s="336" t="str">
        <f>'Startplan BMF BM Wels2015'!H33</f>
        <v/>
      </c>
      <c r="N128" s="337"/>
      <c r="O128" s="337"/>
      <c r="P128" s="337"/>
      <c r="Q128" s="338"/>
      <c r="R128" s="68"/>
      <c r="S128" s="339" t="str">
        <f>'Startplan BMF BM Wels2015'!K33</f>
        <v/>
      </c>
      <c r="T128" s="340"/>
      <c r="U128" s="340"/>
      <c r="V128" s="340"/>
      <c r="W128" s="341"/>
      <c r="X128" s="68"/>
      <c r="Y128" s="298" t="str">
        <f>'Startplan BMF BM Wels2015'!N33</f>
        <v/>
      </c>
      <c r="Z128" s="299"/>
      <c r="AA128" s="299"/>
      <c r="AB128" s="299"/>
      <c r="AC128" s="300"/>
      <c r="AD128" s="68"/>
      <c r="AE128" s="313" t="str">
        <f>'Startplan BMF BM Wels2015'!Q33</f>
        <v/>
      </c>
      <c r="AF128" s="314"/>
      <c r="AG128" s="314"/>
      <c r="AH128" s="314"/>
      <c r="AI128" s="315"/>
    </row>
    <row r="129" spans="1:35" s="69" customFormat="1" ht="15">
      <c r="A129" s="75" t="str">
        <f>'Startplan BMF BM Wels2015'!B34</f>
        <v/>
      </c>
      <c r="B129" s="73"/>
      <c r="C129" s="73"/>
      <c r="D129" s="73"/>
      <c r="E129" s="74" t="str">
        <f>'Startplan BMF BM Wels2015'!C34</f>
        <v/>
      </c>
      <c r="F129" s="68"/>
      <c r="G129" s="76" t="str">
        <f>'Startplan BMF BM Wels2015'!E34</f>
        <v/>
      </c>
      <c r="H129" s="77"/>
      <c r="I129" s="77"/>
      <c r="J129" s="77"/>
      <c r="K129" s="78" t="str">
        <f>'Startplan BMF BM Wels2015'!F34</f>
        <v/>
      </c>
      <c r="L129" s="68"/>
      <c r="M129" s="79" t="str">
        <f>'Startplan BMF BM Wels2015'!H34</f>
        <v/>
      </c>
      <c r="N129" s="80"/>
      <c r="O129" s="80"/>
      <c r="P129" s="80"/>
      <c r="Q129" s="81" t="str">
        <f>'Startplan BMF BM Wels2015'!I34</f>
        <v/>
      </c>
      <c r="R129" s="68"/>
      <c r="S129" s="82" t="str">
        <f>'Startplan BMF BM Wels2015'!K34</f>
        <v/>
      </c>
      <c r="T129" s="83"/>
      <c r="U129" s="83"/>
      <c r="V129" s="83"/>
      <c r="W129" s="84" t="str">
        <f>'Startplan BMF BM Wels2015'!L34</f>
        <v/>
      </c>
      <c r="X129" s="68"/>
      <c r="Y129" s="152" t="str">
        <f>'Startplan BMF BM Wels2015'!N34</f>
        <v/>
      </c>
      <c r="Z129" s="153"/>
      <c r="AA129" s="153"/>
      <c r="AB129" s="153"/>
      <c r="AC129" s="154" t="str">
        <f>'Startplan BMF BM Wels2015'!O34</f>
        <v/>
      </c>
      <c r="AD129" s="68"/>
      <c r="AE129" s="155" t="str">
        <f>'Startplan BMF BM Wels2015'!Q34</f>
        <v/>
      </c>
      <c r="AF129" s="156"/>
      <c r="AG129" s="156"/>
      <c r="AH129" s="156"/>
      <c r="AI129" s="157" t="str">
        <f>'Startplan BMF BM Wels2015'!R34</f>
        <v/>
      </c>
    </row>
    <row r="130" spans="1:35" ht="15">
      <c r="A130" s="55">
        <v>1</v>
      </c>
      <c r="B130" s="56"/>
      <c r="C130" s="55">
        <f>IF(D130&gt;0,(D130-B130),0)</f>
        <v>0</v>
      </c>
      <c r="D130" s="57"/>
      <c r="E130" s="58"/>
      <c r="F130" s="59"/>
      <c r="G130" s="60">
        <v>2</v>
      </c>
      <c r="H130" s="56"/>
      <c r="I130" s="55">
        <f>IF(J130&gt;0,(J130-H130),0)</f>
        <v>0</v>
      </c>
      <c r="J130" s="57"/>
      <c r="K130" s="58"/>
      <c r="L130" s="59"/>
      <c r="M130" s="60">
        <v>3</v>
      </c>
      <c r="N130" s="56"/>
      <c r="O130" s="55">
        <f>IF(P130&gt;0,(P130-N130),0)</f>
        <v>0</v>
      </c>
      <c r="P130" s="57"/>
      <c r="Q130" s="58"/>
      <c r="R130" s="59"/>
      <c r="S130" s="60">
        <v>4</v>
      </c>
      <c r="T130" s="56"/>
      <c r="U130" s="55">
        <f>IF(V130&gt;0,(V130-T130),0)</f>
        <v>0</v>
      </c>
      <c r="V130" s="57"/>
      <c r="W130" s="58"/>
      <c r="X130" s="59"/>
      <c r="Y130" s="60">
        <v>5</v>
      </c>
      <c r="Z130" s="56"/>
      <c r="AA130" s="55"/>
      <c r="AB130" s="57"/>
      <c r="AC130" s="58"/>
      <c r="AD130" s="59"/>
      <c r="AE130" s="60">
        <v>6</v>
      </c>
      <c r="AF130" s="56"/>
      <c r="AG130" s="55"/>
      <c r="AH130" s="57"/>
      <c r="AI130" s="58"/>
    </row>
    <row r="131" spans="1:35" ht="15">
      <c r="A131" s="323" t="str">
        <f>$G$128</f>
        <v/>
      </c>
      <c r="B131" s="324"/>
      <c r="C131" s="324"/>
      <c r="D131" s="324"/>
      <c r="E131" s="325"/>
      <c r="F131" s="54"/>
      <c r="G131" s="326" t="str">
        <f>$A$128</f>
        <v/>
      </c>
      <c r="H131" s="327"/>
      <c r="I131" s="327"/>
      <c r="J131" s="327"/>
      <c r="K131" s="328"/>
      <c r="L131" s="54"/>
      <c r="M131" s="304" t="str">
        <f>$S$128</f>
        <v/>
      </c>
      <c r="N131" s="305"/>
      <c r="O131" s="305"/>
      <c r="P131" s="305"/>
      <c r="Q131" s="306"/>
      <c r="R131" s="54"/>
      <c r="S131" s="307" t="str">
        <f>$M$128</f>
        <v/>
      </c>
      <c r="T131" s="308"/>
      <c r="U131" s="308"/>
      <c r="V131" s="308"/>
      <c r="W131" s="309"/>
      <c r="X131" s="54"/>
      <c r="Y131" s="301" t="str">
        <f>AE128</f>
        <v/>
      </c>
      <c r="Z131" s="302"/>
      <c r="AA131" s="302"/>
      <c r="AB131" s="302"/>
      <c r="AC131" s="303"/>
      <c r="AD131" s="54"/>
      <c r="AE131" s="316" t="str">
        <f>Y128</f>
        <v/>
      </c>
      <c r="AF131" s="317"/>
      <c r="AG131" s="317"/>
      <c r="AH131" s="317"/>
      <c r="AI131" s="318"/>
    </row>
    <row r="132" spans="1:35" ht="15">
      <c r="A132" s="55">
        <v>1</v>
      </c>
      <c r="B132" s="56"/>
      <c r="C132" s="55">
        <f>IF(D132&gt;0,(D132-B132),0)</f>
        <v>0</v>
      </c>
      <c r="D132" s="57"/>
      <c r="E132" s="58"/>
      <c r="F132" s="59"/>
      <c r="G132" s="60">
        <v>2</v>
      </c>
      <c r="H132" s="56"/>
      <c r="I132" s="55">
        <f>IF(J132&gt;0,(J132-H132),0)</f>
        <v>0</v>
      </c>
      <c r="J132" s="57"/>
      <c r="K132" s="58"/>
      <c r="L132" s="59"/>
      <c r="M132" s="60">
        <v>3</v>
      </c>
      <c r="N132" s="56"/>
      <c r="O132" s="55">
        <f>IF(P132&gt;0,(P132-N132),0)</f>
        <v>0</v>
      </c>
      <c r="P132" s="57"/>
      <c r="Q132" s="58"/>
      <c r="R132" s="59"/>
      <c r="S132" s="60">
        <v>4</v>
      </c>
      <c r="T132" s="56"/>
      <c r="U132" s="55">
        <f>IF(V132&gt;0,(V132-T132),0)</f>
        <v>0</v>
      </c>
      <c r="V132" s="57"/>
      <c r="W132" s="58"/>
      <c r="X132" s="59"/>
      <c r="Y132" s="60">
        <v>5</v>
      </c>
      <c r="Z132" s="56"/>
      <c r="AA132" s="55"/>
      <c r="AB132" s="57"/>
      <c r="AC132" s="58"/>
      <c r="AD132" s="59"/>
      <c r="AE132" s="60">
        <v>6</v>
      </c>
      <c r="AF132" s="56"/>
      <c r="AG132" s="55"/>
      <c r="AH132" s="57"/>
      <c r="AI132" s="58"/>
    </row>
    <row r="133" spans="1:35" ht="15">
      <c r="A133" s="301" t="str">
        <f>$AE$128</f>
        <v/>
      </c>
      <c r="B133" s="302"/>
      <c r="C133" s="302"/>
      <c r="D133" s="302"/>
      <c r="E133" s="303"/>
      <c r="F133" s="61"/>
      <c r="G133" s="316" t="str">
        <f>$Y$128</f>
        <v/>
      </c>
      <c r="H133" s="317"/>
      <c r="I133" s="317"/>
      <c r="J133" s="317"/>
      <c r="K133" s="318"/>
      <c r="L133" s="54"/>
      <c r="M133" s="323" t="str">
        <f>$G$128</f>
        <v/>
      </c>
      <c r="N133" s="324"/>
      <c r="O133" s="324"/>
      <c r="P133" s="324"/>
      <c r="Q133" s="325"/>
      <c r="R133" s="61"/>
      <c r="S133" s="326" t="str">
        <f>$A$128</f>
        <v/>
      </c>
      <c r="T133" s="327"/>
      <c r="U133" s="327"/>
      <c r="V133" s="327"/>
      <c r="W133" s="328"/>
      <c r="X133" s="61"/>
      <c r="Y133" s="304" t="str">
        <f>S128</f>
        <v/>
      </c>
      <c r="Z133" s="305"/>
      <c r="AA133" s="305"/>
      <c r="AB133" s="305"/>
      <c r="AC133" s="306"/>
      <c r="AD133" s="61"/>
      <c r="AE133" s="307" t="str">
        <f>M128</f>
        <v/>
      </c>
      <c r="AF133" s="308"/>
      <c r="AG133" s="308"/>
      <c r="AH133" s="308"/>
      <c r="AI133" s="309"/>
    </row>
    <row r="134" spans="1:35" ht="15">
      <c r="A134" s="55">
        <v>1</v>
      </c>
      <c r="B134" s="56"/>
      <c r="C134" s="55">
        <f>IF(D134&gt;0,(D134-B134),0)</f>
        <v>0</v>
      </c>
      <c r="D134" s="57"/>
      <c r="E134" s="58"/>
      <c r="F134" s="59"/>
      <c r="G134" s="60">
        <v>2</v>
      </c>
      <c r="H134" s="56"/>
      <c r="I134" s="55">
        <f>IF(J134&gt;0,(J134-H134),0)</f>
        <v>0</v>
      </c>
      <c r="J134" s="57"/>
      <c r="K134" s="58"/>
      <c r="L134" s="59"/>
      <c r="M134" s="60">
        <v>3</v>
      </c>
      <c r="N134" s="56"/>
      <c r="O134" s="55">
        <f>IF(P134&gt;0,(P134-N134),0)</f>
        <v>0</v>
      </c>
      <c r="P134" s="57"/>
      <c r="Q134" s="58"/>
      <c r="R134" s="59"/>
      <c r="S134" s="60">
        <v>4</v>
      </c>
      <c r="T134" s="56"/>
      <c r="U134" s="55">
        <f>IF(V134&gt;0,(V134-T134),0)</f>
        <v>0</v>
      </c>
      <c r="V134" s="57"/>
      <c r="W134" s="58"/>
      <c r="X134" s="59"/>
      <c r="Y134" s="60">
        <v>5</v>
      </c>
      <c r="Z134" s="56"/>
      <c r="AA134" s="55"/>
      <c r="AB134" s="57"/>
      <c r="AC134" s="58"/>
      <c r="AD134" s="59"/>
      <c r="AE134" s="60">
        <v>6</v>
      </c>
      <c r="AF134" s="56"/>
      <c r="AG134" s="55"/>
      <c r="AH134" s="57"/>
      <c r="AI134" s="58"/>
    </row>
    <row r="135" spans="1:35" ht="15">
      <c r="A135" s="316" t="str">
        <f>$Y$128</f>
        <v/>
      </c>
      <c r="B135" s="317"/>
      <c r="C135" s="317"/>
      <c r="D135" s="317"/>
      <c r="E135" s="318"/>
      <c r="F135" s="61"/>
      <c r="G135" s="301" t="str">
        <f>$AE$128</f>
        <v/>
      </c>
      <c r="H135" s="302"/>
      <c r="I135" s="302"/>
      <c r="J135" s="302"/>
      <c r="K135" s="303"/>
      <c r="L135" s="54"/>
      <c r="M135" s="326" t="str">
        <f>$A$128</f>
        <v/>
      </c>
      <c r="N135" s="327"/>
      <c r="O135" s="327"/>
      <c r="P135" s="327"/>
      <c r="Q135" s="328"/>
      <c r="R135" s="61"/>
      <c r="S135" s="323" t="str">
        <f>$G$128</f>
        <v/>
      </c>
      <c r="T135" s="324"/>
      <c r="U135" s="324"/>
      <c r="V135" s="324"/>
      <c r="W135" s="325"/>
      <c r="X135" s="61"/>
      <c r="Y135" s="307" t="str">
        <f>M128</f>
        <v/>
      </c>
      <c r="Z135" s="308"/>
      <c r="AA135" s="308"/>
      <c r="AB135" s="308"/>
      <c r="AC135" s="309"/>
      <c r="AD135" s="61"/>
      <c r="AE135" s="304" t="str">
        <f>S128</f>
        <v/>
      </c>
      <c r="AF135" s="305"/>
      <c r="AG135" s="305"/>
      <c r="AH135" s="305"/>
      <c r="AI135" s="306"/>
    </row>
    <row r="136" spans="1:35" ht="15">
      <c r="A136" s="63">
        <v>1</v>
      </c>
      <c r="B136" s="64"/>
      <c r="C136" s="63">
        <f>IF(D136&gt;0,(D136-B136),0)</f>
        <v>0</v>
      </c>
      <c r="D136" s="65"/>
      <c r="E136" s="66"/>
      <c r="F136" s="62"/>
      <c r="G136" s="63">
        <v>2</v>
      </c>
      <c r="H136" s="64"/>
      <c r="I136" s="63">
        <f>IF(J136&gt;0,(J136-H136),0)</f>
        <v>0</v>
      </c>
      <c r="J136" s="65"/>
      <c r="K136" s="66"/>
      <c r="L136" s="59"/>
      <c r="M136" s="60">
        <v>3</v>
      </c>
      <c r="N136" s="64"/>
      <c r="O136" s="63">
        <f>IF(P136&gt;0,(P136-N136),0)</f>
        <v>0</v>
      </c>
      <c r="P136" s="65"/>
      <c r="Q136" s="66"/>
      <c r="R136" s="59"/>
      <c r="S136" s="63">
        <v>4</v>
      </c>
      <c r="T136" s="64"/>
      <c r="U136" s="63">
        <f>IF(V136&gt;0,(V136-T136),0)</f>
        <v>0</v>
      </c>
      <c r="V136" s="65"/>
      <c r="W136" s="66"/>
      <c r="X136" s="59"/>
      <c r="Y136" s="63">
        <v>5</v>
      </c>
      <c r="Z136" s="64"/>
      <c r="AA136" s="63"/>
      <c r="AB136" s="65"/>
      <c r="AC136" s="66"/>
      <c r="AD136" s="59"/>
      <c r="AE136" s="63">
        <v>6</v>
      </c>
      <c r="AF136" s="64"/>
      <c r="AG136" s="63"/>
      <c r="AH136" s="65"/>
      <c r="AI136" s="66"/>
    </row>
    <row r="137" spans="1:35" ht="36" customHeight="1">
      <c r="A137" s="322"/>
      <c r="B137" s="322"/>
      <c r="C137" s="322"/>
      <c r="D137" s="322"/>
      <c r="E137" s="322"/>
      <c r="F137" s="322"/>
      <c r="G137" s="322"/>
      <c r="H137" s="322"/>
      <c r="I137" s="322"/>
      <c r="J137" s="322"/>
      <c r="K137" s="322"/>
      <c r="L137" s="322"/>
      <c r="M137" s="322"/>
      <c r="N137" s="322"/>
      <c r="O137" s="322"/>
      <c r="P137" s="322"/>
      <c r="Q137" s="322"/>
      <c r="R137" s="322"/>
      <c r="S137" s="322"/>
      <c r="T137" s="322"/>
      <c r="U137" s="322"/>
      <c r="V137" s="322"/>
      <c r="W137" s="322"/>
      <c r="X137" s="49"/>
      <c r="AD137" s="49"/>
    </row>
    <row r="138" spans="1:35" ht="15">
      <c r="A138" s="348"/>
      <c r="B138" s="348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</row>
    <row r="139" spans="1:35" s="85" customFormat="1" ht="15">
      <c r="A139" s="296"/>
      <c r="B139" s="296"/>
      <c r="C139" s="296"/>
      <c r="D139" s="296"/>
      <c r="E139" s="296"/>
      <c r="F139" s="143"/>
      <c r="G139" s="296"/>
      <c r="H139" s="296"/>
      <c r="I139" s="296"/>
      <c r="J139" s="296"/>
      <c r="K139" s="296"/>
      <c r="L139" s="143"/>
      <c r="M139" s="296"/>
      <c r="N139" s="296"/>
      <c r="O139" s="296"/>
      <c r="P139" s="296"/>
      <c r="Q139" s="296"/>
      <c r="R139" s="143"/>
      <c r="S139" s="296"/>
      <c r="T139" s="296"/>
      <c r="U139" s="296"/>
      <c r="V139" s="296"/>
      <c r="W139" s="296"/>
      <c r="X139" s="143"/>
      <c r="Y139" s="296"/>
      <c r="Z139" s="296"/>
      <c r="AA139" s="296"/>
      <c r="AB139" s="296"/>
      <c r="AC139" s="296"/>
      <c r="AD139" s="143"/>
      <c r="AE139" s="296"/>
      <c r="AF139" s="296"/>
      <c r="AG139" s="296"/>
      <c r="AH139" s="296"/>
      <c r="AI139" s="296"/>
    </row>
    <row r="140" spans="1:35" s="69" customFormat="1" ht="15">
      <c r="A140" s="144"/>
      <c r="B140" s="145"/>
      <c r="C140" s="145"/>
      <c r="D140" s="145"/>
      <c r="E140" s="146"/>
      <c r="F140" s="143"/>
      <c r="G140" s="144"/>
      <c r="H140" s="145"/>
      <c r="I140" s="145"/>
      <c r="J140" s="145"/>
      <c r="K140" s="146"/>
      <c r="L140" s="143"/>
      <c r="M140" s="144"/>
      <c r="N140" s="145"/>
      <c r="O140" s="145"/>
      <c r="P140" s="145"/>
      <c r="Q140" s="146"/>
      <c r="R140" s="143"/>
      <c r="S140" s="144"/>
      <c r="T140" s="145"/>
      <c r="U140" s="145"/>
      <c r="V140" s="145"/>
      <c r="W140" s="146"/>
      <c r="X140" s="143"/>
      <c r="Y140" s="144"/>
      <c r="Z140" s="145"/>
      <c r="AA140" s="145"/>
      <c r="AB140" s="145"/>
      <c r="AC140" s="146"/>
      <c r="AD140" s="143"/>
      <c r="AE140" s="144"/>
      <c r="AF140" s="145"/>
      <c r="AG140" s="145"/>
      <c r="AH140" s="145"/>
      <c r="AI140" s="146"/>
    </row>
    <row r="141" spans="1:35" ht="15">
      <c r="A141" s="147"/>
      <c r="B141" s="148"/>
      <c r="C141" s="147"/>
      <c r="D141" s="149"/>
      <c r="E141" s="150"/>
      <c r="F141" s="147"/>
      <c r="G141" s="147"/>
      <c r="H141" s="148"/>
      <c r="I141" s="147"/>
      <c r="J141" s="149"/>
      <c r="K141" s="150"/>
      <c r="L141" s="147"/>
      <c r="M141" s="147"/>
      <c r="N141" s="148"/>
      <c r="O141" s="147"/>
      <c r="P141" s="149"/>
      <c r="Q141" s="150"/>
      <c r="R141" s="147"/>
      <c r="S141" s="147"/>
      <c r="T141" s="148"/>
      <c r="U141" s="147"/>
      <c r="V141" s="149"/>
      <c r="W141" s="150"/>
      <c r="X141" s="147"/>
      <c r="Y141" s="147"/>
      <c r="Z141" s="148"/>
      <c r="AA141" s="147"/>
      <c r="AB141" s="149"/>
      <c r="AC141" s="150"/>
      <c r="AD141" s="147"/>
      <c r="AE141" s="147"/>
      <c r="AF141" s="148"/>
      <c r="AG141" s="147"/>
      <c r="AH141" s="149"/>
      <c r="AI141" s="150"/>
    </row>
    <row r="142" spans="1:35" ht="15">
      <c r="A142" s="296"/>
      <c r="B142" s="296"/>
      <c r="C142" s="296"/>
      <c r="D142" s="296"/>
      <c r="E142" s="296"/>
      <c r="F142" s="151"/>
      <c r="G142" s="296"/>
      <c r="H142" s="296"/>
      <c r="I142" s="296"/>
      <c r="J142" s="296"/>
      <c r="K142" s="296"/>
      <c r="L142" s="151"/>
      <c r="M142" s="296"/>
      <c r="N142" s="296"/>
      <c r="O142" s="296"/>
      <c r="P142" s="296"/>
      <c r="Q142" s="296"/>
      <c r="R142" s="151"/>
      <c r="S142" s="296"/>
      <c r="T142" s="296"/>
      <c r="U142" s="296"/>
      <c r="V142" s="296"/>
      <c r="W142" s="296"/>
      <c r="X142" s="151"/>
      <c r="Y142" s="296"/>
      <c r="Z142" s="296"/>
      <c r="AA142" s="296"/>
      <c r="AB142" s="296"/>
      <c r="AC142" s="296"/>
      <c r="AD142" s="151"/>
      <c r="AE142" s="296"/>
      <c r="AF142" s="296"/>
      <c r="AG142" s="296"/>
      <c r="AH142" s="296"/>
      <c r="AI142" s="296"/>
    </row>
    <row r="143" spans="1:35" ht="15">
      <c r="A143" s="147"/>
      <c r="B143" s="148"/>
      <c r="C143" s="147"/>
      <c r="D143" s="149"/>
      <c r="E143" s="150"/>
      <c r="F143" s="147"/>
      <c r="G143" s="147"/>
      <c r="H143" s="148"/>
      <c r="I143" s="147"/>
      <c r="J143" s="149"/>
      <c r="K143" s="150"/>
      <c r="L143" s="147"/>
      <c r="M143" s="147"/>
      <c r="N143" s="148"/>
      <c r="O143" s="147"/>
      <c r="P143" s="149"/>
      <c r="Q143" s="150"/>
      <c r="R143" s="147"/>
      <c r="S143" s="147"/>
      <c r="T143" s="148"/>
      <c r="U143" s="147"/>
      <c r="V143" s="149"/>
      <c r="W143" s="150"/>
      <c r="X143" s="147"/>
      <c r="Y143" s="147"/>
      <c r="Z143" s="148"/>
      <c r="AA143" s="147"/>
      <c r="AB143" s="149"/>
      <c r="AC143" s="150"/>
      <c r="AD143" s="147"/>
      <c r="AE143" s="147"/>
      <c r="AF143" s="148"/>
      <c r="AG143" s="147"/>
      <c r="AH143" s="149"/>
      <c r="AI143" s="150"/>
    </row>
    <row r="144" spans="1:35" ht="15">
      <c r="A144" s="296"/>
      <c r="B144" s="296"/>
      <c r="C144" s="296"/>
      <c r="D144" s="296"/>
      <c r="E144" s="296"/>
      <c r="F144" s="151"/>
      <c r="G144" s="296"/>
      <c r="H144" s="296"/>
      <c r="I144" s="296"/>
      <c r="J144" s="296"/>
      <c r="K144" s="296"/>
      <c r="L144" s="151"/>
      <c r="M144" s="296"/>
      <c r="N144" s="296"/>
      <c r="O144" s="296"/>
      <c r="P144" s="296"/>
      <c r="Q144" s="296"/>
      <c r="R144" s="151"/>
      <c r="S144" s="296"/>
      <c r="T144" s="296"/>
      <c r="U144" s="296"/>
      <c r="V144" s="296"/>
      <c r="W144" s="296"/>
      <c r="X144" s="151"/>
      <c r="Y144" s="296"/>
      <c r="Z144" s="296"/>
      <c r="AA144" s="296"/>
      <c r="AB144" s="296"/>
      <c r="AC144" s="296"/>
      <c r="AD144" s="151"/>
      <c r="AE144" s="296"/>
      <c r="AF144" s="296"/>
      <c r="AG144" s="296"/>
      <c r="AH144" s="296"/>
      <c r="AI144" s="296"/>
    </row>
    <row r="145" spans="1:35" ht="15">
      <c r="A145" s="147"/>
      <c r="B145" s="148"/>
      <c r="C145" s="147"/>
      <c r="D145" s="149"/>
      <c r="E145" s="150"/>
      <c r="F145" s="147"/>
      <c r="G145" s="147"/>
      <c r="H145" s="148"/>
      <c r="I145" s="147"/>
      <c r="J145" s="149"/>
      <c r="K145" s="150"/>
      <c r="L145" s="147"/>
      <c r="M145" s="147"/>
      <c r="N145" s="148"/>
      <c r="O145" s="147"/>
      <c r="P145" s="149"/>
      <c r="Q145" s="150"/>
      <c r="R145" s="147"/>
      <c r="S145" s="147"/>
      <c r="T145" s="148"/>
      <c r="U145" s="147"/>
      <c r="V145" s="149"/>
      <c r="W145" s="150"/>
      <c r="X145" s="147"/>
      <c r="Y145" s="147"/>
      <c r="Z145" s="148"/>
      <c r="AA145" s="147"/>
      <c r="AB145" s="149"/>
      <c r="AC145" s="150"/>
      <c r="AD145" s="147"/>
      <c r="AE145" s="147"/>
      <c r="AF145" s="148"/>
      <c r="AG145" s="147"/>
      <c r="AH145" s="149"/>
      <c r="AI145" s="150"/>
    </row>
    <row r="146" spans="1:35" ht="15">
      <c r="A146" s="296"/>
      <c r="B146" s="296"/>
      <c r="C146" s="296"/>
      <c r="D146" s="296"/>
      <c r="E146" s="296"/>
      <c r="F146" s="151"/>
      <c r="G146" s="296"/>
      <c r="H146" s="296"/>
      <c r="I146" s="296"/>
      <c r="J146" s="296"/>
      <c r="K146" s="296"/>
      <c r="L146" s="151"/>
      <c r="M146" s="296"/>
      <c r="N146" s="296"/>
      <c r="O146" s="296"/>
      <c r="P146" s="296"/>
      <c r="Q146" s="296"/>
      <c r="R146" s="151"/>
      <c r="S146" s="296"/>
      <c r="T146" s="296"/>
      <c r="U146" s="296"/>
      <c r="V146" s="296"/>
      <c r="W146" s="296"/>
      <c r="X146" s="151"/>
      <c r="Y146" s="296"/>
      <c r="Z146" s="296"/>
      <c r="AA146" s="296"/>
      <c r="AB146" s="296"/>
      <c r="AC146" s="296"/>
      <c r="AD146" s="151"/>
      <c r="AE146" s="296"/>
      <c r="AF146" s="296"/>
      <c r="AG146" s="296"/>
      <c r="AH146" s="296"/>
      <c r="AI146" s="296"/>
    </row>
    <row r="147" spans="1:35" ht="15">
      <c r="A147" s="147"/>
      <c r="B147" s="148"/>
      <c r="C147" s="147"/>
      <c r="D147" s="149"/>
      <c r="E147" s="150"/>
      <c r="F147" s="147"/>
      <c r="G147" s="147"/>
      <c r="H147" s="148"/>
      <c r="I147" s="147"/>
      <c r="J147" s="149"/>
      <c r="K147" s="150"/>
      <c r="L147" s="147"/>
      <c r="M147" s="147"/>
      <c r="N147" s="148"/>
      <c r="O147" s="147"/>
      <c r="P147" s="149"/>
      <c r="Q147" s="150"/>
      <c r="R147" s="147"/>
      <c r="S147" s="147"/>
      <c r="T147" s="148"/>
      <c r="U147" s="147"/>
      <c r="V147" s="149"/>
      <c r="W147" s="150"/>
      <c r="X147" s="147"/>
      <c r="Y147" s="147"/>
      <c r="Z147" s="148"/>
      <c r="AA147" s="147"/>
      <c r="AB147" s="149"/>
      <c r="AC147" s="150"/>
      <c r="AD147" s="147"/>
      <c r="AE147" s="147"/>
      <c r="AF147" s="148"/>
      <c r="AG147" s="147"/>
      <c r="AH147" s="149"/>
      <c r="AI147" s="150"/>
    </row>
    <row r="148" spans="1:35" ht="36" customHeight="1">
      <c r="A148" s="348"/>
      <c r="B148" s="348"/>
      <c r="C148" s="348"/>
      <c r="D148" s="348"/>
      <c r="E148" s="348"/>
      <c r="F148" s="348"/>
      <c r="G148" s="348"/>
      <c r="H148" s="348"/>
      <c r="I148" s="348"/>
      <c r="J148" s="348"/>
      <c r="K148" s="348"/>
      <c r="L148" s="348"/>
      <c r="M148" s="348"/>
      <c r="N148" s="348"/>
      <c r="O148" s="348"/>
      <c r="P148" s="348"/>
      <c r="Q148" s="348"/>
      <c r="R148" s="348"/>
      <c r="S148" s="348"/>
      <c r="T148" s="348"/>
      <c r="U148" s="348"/>
      <c r="V148" s="348"/>
      <c r="W148" s="348"/>
      <c r="X148" s="49"/>
      <c r="AD148" s="49"/>
    </row>
    <row r="149" spans="1:35" ht="15">
      <c r="A149" s="348"/>
      <c r="B149" s="348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</row>
    <row r="150" spans="1:35" s="85" customFormat="1" ht="15">
      <c r="A150" s="297"/>
      <c r="B150" s="297"/>
      <c r="C150" s="297"/>
      <c r="D150" s="297"/>
      <c r="E150" s="297"/>
      <c r="F150" s="143"/>
      <c r="G150" s="296"/>
      <c r="H150" s="296"/>
      <c r="I150" s="296"/>
      <c r="J150" s="296"/>
      <c r="K150" s="296"/>
      <c r="L150" s="143"/>
      <c r="M150" s="296"/>
      <c r="N150" s="296"/>
      <c r="O150" s="296"/>
      <c r="P150" s="296"/>
      <c r="Q150" s="296"/>
      <c r="R150" s="143"/>
      <c r="S150" s="296"/>
      <c r="T150" s="296"/>
      <c r="U150" s="296"/>
      <c r="V150" s="296"/>
      <c r="W150" s="296"/>
      <c r="X150" s="143"/>
      <c r="Y150" s="296"/>
      <c r="Z150" s="296"/>
      <c r="AA150" s="296"/>
      <c r="AB150" s="296"/>
      <c r="AC150" s="296"/>
      <c r="AD150" s="143"/>
      <c r="AE150" s="296"/>
      <c r="AF150" s="296"/>
      <c r="AG150" s="296"/>
      <c r="AH150" s="296"/>
      <c r="AI150" s="296"/>
    </row>
    <row r="151" spans="1:35" s="69" customFormat="1" ht="15">
      <c r="A151" s="144"/>
      <c r="B151" s="145"/>
      <c r="C151" s="145"/>
      <c r="D151" s="145"/>
      <c r="E151" s="146"/>
      <c r="F151" s="143"/>
      <c r="G151" s="144"/>
      <c r="H151" s="145"/>
      <c r="I151" s="145"/>
      <c r="J151" s="145"/>
      <c r="K151" s="146"/>
      <c r="L151" s="143"/>
      <c r="M151" s="144"/>
      <c r="N151" s="145"/>
      <c r="O151" s="145"/>
      <c r="P151" s="145"/>
      <c r="Q151" s="146"/>
      <c r="R151" s="143"/>
      <c r="S151" s="144"/>
      <c r="T151" s="145"/>
      <c r="U151" s="145"/>
      <c r="V151" s="145"/>
      <c r="W151" s="146"/>
      <c r="X151" s="143"/>
      <c r="Y151" s="144"/>
      <c r="Z151" s="145"/>
      <c r="AA151" s="145"/>
      <c r="AB151" s="145"/>
      <c r="AC151" s="146"/>
      <c r="AD151" s="143"/>
      <c r="AE151" s="144"/>
      <c r="AF151" s="145"/>
      <c r="AG151" s="145"/>
      <c r="AH151" s="145"/>
      <c r="AI151" s="146"/>
    </row>
    <row r="152" spans="1:35" ht="15">
      <c r="A152" s="147"/>
      <c r="B152" s="148"/>
      <c r="C152" s="147"/>
      <c r="D152" s="149"/>
      <c r="E152" s="150"/>
      <c r="F152" s="147"/>
      <c r="G152" s="147"/>
      <c r="H152" s="148"/>
      <c r="I152" s="147"/>
      <c r="J152" s="149"/>
      <c r="K152" s="150"/>
      <c r="L152" s="147"/>
      <c r="M152" s="147"/>
      <c r="N152" s="148"/>
      <c r="O152" s="147"/>
      <c r="P152" s="149"/>
      <c r="Q152" s="150"/>
      <c r="R152" s="147"/>
      <c r="S152" s="147"/>
      <c r="T152" s="148"/>
      <c r="U152" s="147"/>
      <c r="V152" s="149"/>
      <c r="W152" s="150"/>
      <c r="X152" s="147"/>
      <c r="Y152" s="147"/>
      <c r="Z152" s="148"/>
      <c r="AA152" s="147"/>
      <c r="AB152" s="149"/>
      <c r="AC152" s="150"/>
      <c r="AD152" s="147"/>
      <c r="AE152" s="147"/>
      <c r="AF152" s="148"/>
      <c r="AG152" s="147"/>
      <c r="AH152" s="149"/>
      <c r="AI152" s="150"/>
    </row>
    <row r="153" spans="1:35" ht="15">
      <c r="A153" s="296"/>
      <c r="B153" s="296"/>
      <c r="C153" s="296"/>
      <c r="D153" s="296"/>
      <c r="E153" s="296"/>
      <c r="F153" s="151"/>
      <c r="G153" s="297"/>
      <c r="H153" s="297"/>
      <c r="I153" s="297"/>
      <c r="J153" s="297"/>
      <c r="K153" s="297"/>
      <c r="L153" s="151"/>
      <c r="M153" s="296"/>
      <c r="N153" s="296"/>
      <c r="O153" s="296"/>
      <c r="P153" s="296"/>
      <c r="Q153" s="296"/>
      <c r="R153" s="151"/>
      <c r="S153" s="296"/>
      <c r="T153" s="296"/>
      <c r="U153" s="296"/>
      <c r="V153" s="296"/>
      <c r="W153" s="296"/>
      <c r="X153" s="151"/>
      <c r="Y153" s="296"/>
      <c r="Z153" s="296"/>
      <c r="AA153" s="296"/>
      <c r="AB153" s="296"/>
      <c r="AC153" s="296"/>
      <c r="AD153" s="151"/>
      <c r="AE153" s="296"/>
      <c r="AF153" s="296"/>
      <c r="AG153" s="296"/>
      <c r="AH153" s="296"/>
      <c r="AI153" s="296"/>
    </row>
    <row r="154" spans="1:35" ht="15">
      <c r="A154" s="147"/>
      <c r="B154" s="148"/>
      <c r="C154" s="147"/>
      <c r="D154" s="149"/>
      <c r="E154" s="150"/>
      <c r="F154" s="147"/>
      <c r="G154" s="147"/>
      <c r="H154" s="148"/>
      <c r="I154" s="147"/>
      <c r="J154" s="149"/>
      <c r="K154" s="150"/>
      <c r="L154" s="147"/>
      <c r="M154" s="147"/>
      <c r="N154" s="148"/>
      <c r="O154" s="147"/>
      <c r="P154" s="149"/>
      <c r="Q154" s="150"/>
      <c r="R154" s="147"/>
      <c r="S154" s="147"/>
      <c r="T154" s="148"/>
      <c r="U154" s="147"/>
      <c r="V154" s="149"/>
      <c r="W154" s="150"/>
      <c r="X154" s="147"/>
      <c r="Y154" s="147"/>
      <c r="Z154" s="148"/>
      <c r="AA154" s="147"/>
      <c r="AB154" s="149"/>
      <c r="AC154" s="150"/>
      <c r="AD154" s="147"/>
      <c r="AE154" s="147"/>
      <c r="AF154" s="148"/>
      <c r="AG154" s="147"/>
      <c r="AH154" s="149"/>
      <c r="AI154" s="150"/>
    </row>
    <row r="155" spans="1:35" ht="15">
      <c r="A155" s="296"/>
      <c r="B155" s="296"/>
      <c r="C155" s="296"/>
      <c r="D155" s="296"/>
      <c r="E155" s="296"/>
      <c r="F155" s="151"/>
      <c r="G155" s="296"/>
      <c r="H155" s="296"/>
      <c r="I155" s="296"/>
      <c r="J155" s="296"/>
      <c r="K155" s="296"/>
      <c r="L155" s="151"/>
      <c r="M155" s="296"/>
      <c r="N155" s="296"/>
      <c r="O155" s="296"/>
      <c r="P155" s="296"/>
      <c r="Q155" s="296"/>
      <c r="R155" s="151"/>
      <c r="S155" s="297"/>
      <c r="T155" s="297"/>
      <c r="U155" s="297"/>
      <c r="V155" s="297"/>
      <c r="W155" s="297"/>
      <c r="X155" s="151"/>
      <c r="Y155" s="297"/>
      <c r="Z155" s="297"/>
      <c r="AA155" s="297"/>
      <c r="AB155" s="297"/>
      <c r="AC155" s="297"/>
      <c r="AD155" s="151"/>
      <c r="AE155" s="297"/>
      <c r="AF155" s="297"/>
      <c r="AG155" s="297"/>
      <c r="AH155" s="297"/>
      <c r="AI155" s="297"/>
    </row>
    <row r="156" spans="1:35" ht="15">
      <c r="A156" s="147"/>
      <c r="B156" s="148"/>
      <c r="C156" s="147"/>
      <c r="D156" s="149"/>
      <c r="E156" s="150"/>
      <c r="F156" s="147"/>
      <c r="G156" s="147"/>
      <c r="H156" s="148"/>
      <c r="I156" s="147"/>
      <c r="J156" s="149"/>
      <c r="K156" s="150"/>
      <c r="L156" s="147"/>
      <c r="M156" s="147"/>
      <c r="N156" s="148"/>
      <c r="O156" s="147"/>
      <c r="P156" s="149"/>
      <c r="Q156" s="150"/>
      <c r="R156" s="147"/>
      <c r="S156" s="147"/>
      <c r="T156" s="148"/>
      <c r="U156" s="147"/>
      <c r="V156" s="149"/>
      <c r="W156" s="150"/>
      <c r="X156" s="147"/>
      <c r="Y156" s="147"/>
      <c r="Z156" s="148"/>
      <c r="AA156" s="147"/>
      <c r="AB156" s="149"/>
      <c r="AC156" s="150"/>
      <c r="AD156" s="147"/>
      <c r="AE156" s="147"/>
      <c r="AF156" s="148"/>
      <c r="AG156" s="147"/>
      <c r="AH156" s="149"/>
      <c r="AI156" s="150"/>
    </row>
    <row r="157" spans="1:35" ht="15">
      <c r="A157" s="296"/>
      <c r="B157" s="296"/>
      <c r="C157" s="296"/>
      <c r="D157" s="296"/>
      <c r="E157" s="296"/>
      <c r="F157" s="151"/>
      <c r="G157" s="296"/>
      <c r="H157" s="296"/>
      <c r="I157" s="296"/>
      <c r="J157" s="296"/>
      <c r="K157" s="296"/>
      <c r="L157" s="151"/>
      <c r="M157" s="297"/>
      <c r="N157" s="297"/>
      <c r="O157" s="297"/>
      <c r="P157" s="297"/>
      <c r="Q157" s="297"/>
      <c r="R157" s="151"/>
      <c r="S157" s="296"/>
      <c r="T157" s="296"/>
      <c r="U157" s="296"/>
      <c r="V157" s="296"/>
      <c r="W157" s="296"/>
      <c r="X157" s="151"/>
      <c r="Y157" s="296"/>
      <c r="Z157" s="296"/>
      <c r="AA157" s="296"/>
      <c r="AB157" s="296"/>
      <c r="AC157" s="296"/>
      <c r="AD157" s="151"/>
      <c r="AE157" s="296"/>
      <c r="AF157" s="296"/>
      <c r="AG157" s="296"/>
      <c r="AH157" s="296"/>
      <c r="AI157" s="296"/>
    </row>
    <row r="158" spans="1:35" ht="15">
      <c r="A158" s="147"/>
      <c r="B158" s="148"/>
      <c r="C158" s="147"/>
      <c r="D158" s="149"/>
      <c r="E158" s="150"/>
      <c r="F158" s="147"/>
      <c r="G158" s="147"/>
      <c r="H158" s="148"/>
      <c r="I158" s="147"/>
      <c r="J158" s="149"/>
      <c r="K158" s="150"/>
      <c r="L158" s="147"/>
      <c r="M158" s="147"/>
      <c r="N158" s="148"/>
      <c r="O158" s="147"/>
      <c r="P158" s="149"/>
      <c r="Q158" s="150"/>
      <c r="R158" s="147"/>
      <c r="S158" s="147"/>
      <c r="T158" s="148"/>
      <c r="U158" s="147"/>
      <c r="V158" s="149"/>
      <c r="W158" s="150"/>
      <c r="X158" s="147"/>
      <c r="Y158" s="147"/>
      <c r="Z158" s="148"/>
      <c r="AA158" s="147"/>
      <c r="AB158" s="149"/>
      <c r="AC158" s="150"/>
      <c r="AD158" s="147"/>
      <c r="AE158" s="147"/>
      <c r="AF158" s="148"/>
      <c r="AG158" s="147"/>
      <c r="AH158" s="149"/>
      <c r="AI158" s="150"/>
    </row>
    <row r="159" spans="1:35" ht="36" customHeight="1">
      <c r="A159" s="348"/>
      <c r="B159" s="348"/>
      <c r="C159" s="348"/>
      <c r="D159" s="348"/>
      <c r="E159" s="348"/>
      <c r="F159" s="348"/>
      <c r="G159" s="348"/>
      <c r="H159" s="348"/>
      <c r="I159" s="348"/>
      <c r="J159" s="348"/>
      <c r="K159" s="348"/>
      <c r="L159" s="348"/>
      <c r="M159" s="348"/>
      <c r="N159" s="348"/>
      <c r="O159" s="348"/>
      <c r="P159" s="348"/>
      <c r="Q159" s="348"/>
      <c r="R159" s="348"/>
      <c r="S159" s="348"/>
      <c r="T159" s="348"/>
      <c r="U159" s="348"/>
      <c r="V159" s="348"/>
      <c r="W159" s="348"/>
      <c r="X159" s="49"/>
      <c r="AD159" s="49"/>
    </row>
    <row r="160" spans="1:35" ht="15">
      <c r="A160" s="348"/>
      <c r="B160" s="348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</row>
    <row r="161" spans="1:35" s="85" customFormat="1" ht="15">
      <c r="A161" s="296"/>
      <c r="B161" s="296"/>
      <c r="C161" s="296"/>
      <c r="D161" s="296"/>
      <c r="E161" s="296"/>
      <c r="F161" s="143"/>
      <c r="G161" s="296"/>
      <c r="H161" s="296"/>
      <c r="I161" s="296"/>
      <c r="J161" s="296"/>
      <c r="K161" s="296"/>
      <c r="L161" s="143"/>
      <c r="M161" s="296"/>
      <c r="N161" s="296"/>
      <c r="O161" s="296"/>
      <c r="P161" s="296"/>
      <c r="Q161" s="296"/>
      <c r="R161" s="143"/>
      <c r="S161" s="296"/>
      <c r="T161" s="296"/>
      <c r="U161" s="296"/>
      <c r="V161" s="296"/>
      <c r="W161" s="296"/>
      <c r="X161" s="143"/>
      <c r="Y161" s="296"/>
      <c r="Z161" s="296"/>
      <c r="AA161" s="296"/>
      <c r="AB161" s="296"/>
      <c r="AC161" s="296"/>
      <c r="AD161" s="143"/>
      <c r="AE161" s="296"/>
      <c r="AF161" s="296"/>
      <c r="AG161" s="296"/>
      <c r="AH161" s="296"/>
      <c r="AI161" s="296"/>
    </row>
    <row r="162" spans="1:35" s="69" customFormat="1" ht="15">
      <c r="A162" s="144"/>
      <c r="B162" s="145"/>
      <c r="C162" s="145"/>
      <c r="D162" s="145"/>
      <c r="E162" s="146"/>
      <c r="F162" s="143"/>
      <c r="G162" s="144"/>
      <c r="H162" s="145"/>
      <c r="I162" s="145"/>
      <c r="J162" s="145"/>
      <c r="K162" s="146"/>
      <c r="L162" s="143"/>
      <c r="M162" s="144"/>
      <c r="N162" s="145"/>
      <c r="O162" s="145"/>
      <c r="P162" s="145"/>
      <c r="Q162" s="146"/>
      <c r="R162" s="143"/>
      <c r="S162" s="144"/>
      <c r="T162" s="145"/>
      <c r="U162" s="145"/>
      <c r="V162" s="145"/>
      <c r="W162" s="146"/>
      <c r="X162" s="143"/>
      <c r="Y162" s="144"/>
      <c r="Z162" s="145"/>
      <c r="AA162" s="145"/>
      <c r="AB162" s="145"/>
      <c r="AC162" s="146"/>
      <c r="AD162" s="143"/>
      <c r="AE162" s="144"/>
      <c r="AF162" s="145"/>
      <c r="AG162" s="145"/>
      <c r="AH162" s="145"/>
      <c r="AI162" s="146"/>
    </row>
    <row r="163" spans="1:35" ht="15">
      <c r="A163" s="147"/>
      <c r="B163" s="148"/>
      <c r="C163" s="147"/>
      <c r="D163" s="149"/>
      <c r="E163" s="150"/>
      <c r="F163" s="147"/>
      <c r="G163" s="147"/>
      <c r="H163" s="148"/>
      <c r="I163" s="147"/>
      <c r="J163" s="149"/>
      <c r="K163" s="150"/>
      <c r="L163" s="147"/>
      <c r="M163" s="147"/>
      <c r="N163" s="148"/>
      <c r="O163" s="147"/>
      <c r="P163" s="149"/>
      <c r="Q163" s="150"/>
      <c r="R163" s="147"/>
      <c r="S163" s="147"/>
      <c r="T163" s="148"/>
      <c r="U163" s="147"/>
      <c r="V163" s="149"/>
      <c r="W163" s="150"/>
      <c r="X163" s="147"/>
      <c r="Y163" s="147"/>
      <c r="Z163" s="148"/>
      <c r="AA163" s="147"/>
      <c r="AB163" s="149"/>
      <c r="AC163" s="150"/>
      <c r="AD163" s="147"/>
      <c r="AE163" s="147"/>
      <c r="AF163" s="148"/>
      <c r="AG163" s="147"/>
      <c r="AH163" s="149"/>
      <c r="AI163" s="150"/>
    </row>
    <row r="164" spans="1:35" ht="15">
      <c r="A164" s="296"/>
      <c r="B164" s="296"/>
      <c r="C164" s="296"/>
      <c r="D164" s="296"/>
      <c r="E164" s="296"/>
      <c r="F164" s="151"/>
      <c r="G164" s="296"/>
      <c r="H164" s="296"/>
      <c r="I164" s="296"/>
      <c r="J164" s="296"/>
      <c r="K164" s="296"/>
      <c r="L164" s="151"/>
      <c r="M164" s="296"/>
      <c r="N164" s="296"/>
      <c r="O164" s="296"/>
      <c r="P164" s="296"/>
      <c r="Q164" s="296"/>
      <c r="R164" s="151"/>
      <c r="S164" s="296"/>
      <c r="T164" s="296"/>
      <c r="U164" s="296"/>
      <c r="V164" s="296"/>
      <c r="W164" s="296"/>
      <c r="X164" s="151"/>
      <c r="Y164" s="296"/>
      <c r="Z164" s="296"/>
      <c r="AA164" s="296"/>
      <c r="AB164" s="296"/>
      <c r="AC164" s="296"/>
      <c r="AD164" s="151"/>
      <c r="AE164" s="296"/>
      <c r="AF164" s="296"/>
      <c r="AG164" s="296"/>
      <c r="AH164" s="296"/>
      <c r="AI164" s="296"/>
    </row>
    <row r="165" spans="1:35" ht="15">
      <c r="A165" s="147"/>
      <c r="B165" s="148"/>
      <c r="C165" s="147"/>
      <c r="D165" s="149"/>
      <c r="E165" s="150"/>
      <c r="F165" s="147"/>
      <c r="G165" s="147"/>
      <c r="H165" s="148"/>
      <c r="I165" s="147"/>
      <c r="J165" s="149"/>
      <c r="K165" s="150"/>
      <c r="L165" s="147"/>
      <c r="M165" s="147"/>
      <c r="N165" s="148"/>
      <c r="O165" s="147"/>
      <c r="P165" s="149"/>
      <c r="Q165" s="150"/>
      <c r="R165" s="147"/>
      <c r="S165" s="147"/>
      <c r="T165" s="148"/>
      <c r="U165" s="147"/>
      <c r="V165" s="149"/>
      <c r="W165" s="150"/>
      <c r="X165" s="147"/>
      <c r="Y165" s="147"/>
      <c r="Z165" s="148"/>
      <c r="AA165" s="147"/>
      <c r="AB165" s="149"/>
      <c r="AC165" s="150"/>
      <c r="AD165" s="147"/>
      <c r="AE165" s="147"/>
      <c r="AF165" s="148"/>
      <c r="AG165" s="147"/>
      <c r="AH165" s="149"/>
      <c r="AI165" s="150"/>
    </row>
    <row r="166" spans="1:35" ht="15">
      <c r="A166" s="296"/>
      <c r="B166" s="296"/>
      <c r="C166" s="296"/>
      <c r="D166" s="296"/>
      <c r="E166" s="296"/>
      <c r="F166" s="151"/>
      <c r="G166" s="296"/>
      <c r="H166" s="296"/>
      <c r="I166" s="296"/>
      <c r="J166" s="296"/>
      <c r="K166" s="296"/>
      <c r="L166" s="151"/>
      <c r="M166" s="296"/>
      <c r="N166" s="296"/>
      <c r="O166" s="296"/>
      <c r="P166" s="296"/>
      <c r="Q166" s="296"/>
      <c r="R166" s="151"/>
      <c r="S166" s="296"/>
      <c r="T166" s="296"/>
      <c r="U166" s="296"/>
      <c r="V166" s="296"/>
      <c r="W166" s="296"/>
      <c r="X166" s="151"/>
      <c r="Y166" s="296"/>
      <c r="Z166" s="296"/>
      <c r="AA166" s="296"/>
      <c r="AB166" s="296"/>
      <c r="AC166" s="296"/>
      <c r="AD166" s="151"/>
      <c r="AE166" s="296"/>
      <c r="AF166" s="296"/>
      <c r="AG166" s="296"/>
      <c r="AH166" s="296"/>
      <c r="AI166" s="296"/>
    </row>
    <row r="167" spans="1:35" ht="15">
      <c r="A167" s="147"/>
      <c r="B167" s="148"/>
      <c r="C167" s="147"/>
      <c r="D167" s="149"/>
      <c r="E167" s="150"/>
      <c r="F167" s="147"/>
      <c r="G167" s="147"/>
      <c r="H167" s="148"/>
      <c r="I167" s="147"/>
      <c r="J167" s="149"/>
      <c r="K167" s="150"/>
      <c r="L167" s="147"/>
      <c r="M167" s="147"/>
      <c r="N167" s="148"/>
      <c r="O167" s="147"/>
      <c r="P167" s="149"/>
      <c r="Q167" s="150"/>
      <c r="R167" s="147"/>
      <c r="S167" s="147"/>
      <c r="T167" s="148"/>
      <c r="U167" s="147"/>
      <c r="V167" s="149"/>
      <c r="W167" s="150"/>
      <c r="X167" s="147"/>
      <c r="Y167" s="147"/>
      <c r="Z167" s="148"/>
      <c r="AA167" s="147"/>
      <c r="AB167" s="149"/>
      <c r="AC167" s="150"/>
      <c r="AD167" s="147"/>
      <c r="AE167" s="147"/>
      <c r="AF167" s="148"/>
      <c r="AG167" s="147"/>
      <c r="AH167" s="149"/>
      <c r="AI167" s="150"/>
    </row>
    <row r="168" spans="1:35" ht="15">
      <c r="A168" s="296"/>
      <c r="B168" s="296"/>
      <c r="C168" s="296"/>
      <c r="D168" s="296"/>
      <c r="E168" s="296"/>
      <c r="F168" s="151"/>
      <c r="G168" s="296"/>
      <c r="H168" s="296"/>
      <c r="I168" s="296"/>
      <c r="J168" s="296"/>
      <c r="K168" s="296"/>
      <c r="L168" s="151"/>
      <c r="M168" s="296"/>
      <c r="N168" s="296"/>
      <c r="O168" s="296"/>
      <c r="P168" s="296"/>
      <c r="Q168" s="296"/>
      <c r="R168" s="151"/>
      <c r="S168" s="296"/>
      <c r="T168" s="296"/>
      <c r="U168" s="296"/>
      <c r="V168" s="296"/>
      <c r="W168" s="296"/>
      <c r="X168" s="151"/>
      <c r="Y168" s="296"/>
      <c r="Z168" s="296"/>
      <c r="AA168" s="296"/>
      <c r="AB168" s="296"/>
      <c r="AC168" s="296"/>
      <c r="AD168" s="151"/>
      <c r="AE168" s="296"/>
      <c r="AF168" s="296"/>
      <c r="AG168" s="296"/>
      <c r="AH168" s="296"/>
      <c r="AI168" s="296"/>
    </row>
    <row r="169" spans="1:35" ht="15">
      <c r="A169" s="147"/>
      <c r="B169" s="148"/>
      <c r="C169" s="147"/>
      <c r="D169" s="149"/>
      <c r="E169" s="150"/>
      <c r="F169" s="147"/>
      <c r="G169" s="147"/>
      <c r="H169" s="148"/>
      <c r="I169" s="147"/>
      <c r="J169" s="149"/>
      <c r="K169" s="150"/>
      <c r="L169" s="147"/>
      <c r="M169" s="147"/>
      <c r="N169" s="148"/>
      <c r="O169" s="147"/>
      <c r="P169" s="149"/>
      <c r="Q169" s="150"/>
      <c r="R169" s="147"/>
      <c r="S169" s="147"/>
      <c r="T169" s="148"/>
      <c r="U169" s="147"/>
      <c r="V169" s="149"/>
      <c r="W169" s="150"/>
      <c r="X169" s="147"/>
      <c r="Y169" s="147"/>
      <c r="Z169" s="148"/>
      <c r="AA169" s="147"/>
      <c r="AB169" s="149"/>
      <c r="AC169" s="150"/>
      <c r="AD169" s="147"/>
      <c r="AE169" s="147"/>
      <c r="AF169" s="148"/>
      <c r="AG169" s="147"/>
      <c r="AH169" s="149"/>
      <c r="AI169" s="150"/>
    </row>
    <row r="170" spans="1:35" ht="36" customHeight="1">
      <c r="A170" s="348"/>
      <c r="B170" s="348"/>
      <c r="C170" s="348"/>
      <c r="D170" s="348"/>
      <c r="E170" s="348"/>
      <c r="F170" s="348"/>
      <c r="G170" s="348"/>
      <c r="H170" s="348"/>
      <c r="I170" s="348"/>
      <c r="J170" s="348"/>
      <c r="K170" s="348"/>
      <c r="L170" s="348"/>
      <c r="M170" s="348"/>
      <c r="N170" s="348"/>
      <c r="O170" s="348"/>
      <c r="P170" s="348"/>
      <c r="Q170" s="348"/>
      <c r="R170" s="348"/>
      <c r="S170" s="348"/>
      <c r="T170" s="348"/>
      <c r="U170" s="348"/>
      <c r="V170" s="348"/>
      <c r="W170" s="348"/>
      <c r="X170" s="49"/>
      <c r="AD170" s="49"/>
    </row>
    <row r="171" spans="1:35" ht="15">
      <c r="A171" s="348"/>
      <c r="B171" s="348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</row>
    <row r="172" spans="1:35" s="85" customFormat="1" ht="15">
      <c r="A172" s="296"/>
      <c r="B172" s="296"/>
      <c r="C172" s="296"/>
      <c r="D172" s="296"/>
      <c r="E172" s="296"/>
      <c r="F172" s="143"/>
      <c r="G172" s="296"/>
      <c r="H172" s="296"/>
      <c r="I172" s="296"/>
      <c r="J172" s="296"/>
      <c r="K172" s="296"/>
      <c r="L172" s="143"/>
      <c r="M172" s="296"/>
      <c r="N172" s="296"/>
      <c r="O172" s="296"/>
      <c r="P172" s="296"/>
      <c r="Q172" s="296"/>
      <c r="R172" s="143"/>
      <c r="S172" s="296"/>
      <c r="T172" s="296"/>
      <c r="U172" s="296"/>
      <c r="V172" s="296"/>
      <c r="W172" s="296"/>
      <c r="X172" s="143"/>
      <c r="Y172" s="296"/>
      <c r="Z172" s="296"/>
      <c r="AA172" s="296"/>
      <c r="AB172" s="296"/>
      <c r="AC172" s="296"/>
      <c r="AD172" s="143"/>
      <c r="AE172" s="296"/>
      <c r="AF172" s="296"/>
      <c r="AG172" s="296"/>
      <c r="AH172" s="296"/>
      <c r="AI172" s="296"/>
    </row>
    <row r="173" spans="1:35" s="69" customFormat="1" ht="15">
      <c r="A173" s="144"/>
      <c r="B173" s="145"/>
      <c r="C173" s="145"/>
      <c r="D173" s="145"/>
      <c r="E173" s="146"/>
      <c r="F173" s="143"/>
      <c r="G173" s="144"/>
      <c r="H173" s="145"/>
      <c r="I173" s="145"/>
      <c r="J173" s="145"/>
      <c r="K173" s="146"/>
      <c r="L173" s="143"/>
      <c r="M173" s="144"/>
      <c r="N173" s="145"/>
      <c r="O173" s="145"/>
      <c r="P173" s="145"/>
      <c r="Q173" s="146"/>
      <c r="R173" s="143"/>
      <c r="S173" s="144"/>
      <c r="T173" s="145"/>
      <c r="U173" s="145"/>
      <c r="V173" s="145"/>
      <c r="W173" s="146"/>
      <c r="X173" s="143"/>
      <c r="Y173" s="144"/>
      <c r="Z173" s="145"/>
      <c r="AA173" s="145"/>
      <c r="AB173" s="145"/>
      <c r="AC173" s="146"/>
      <c r="AD173" s="143"/>
      <c r="AE173" s="144"/>
      <c r="AF173" s="145"/>
      <c r="AG173" s="145"/>
      <c r="AH173" s="145"/>
      <c r="AI173" s="146"/>
    </row>
    <row r="174" spans="1:35" ht="15">
      <c r="A174" s="147"/>
      <c r="B174" s="148"/>
      <c r="C174" s="147"/>
      <c r="D174" s="149"/>
      <c r="E174" s="150"/>
      <c r="F174" s="147"/>
      <c r="G174" s="147"/>
      <c r="H174" s="148"/>
      <c r="I174" s="147"/>
      <c r="J174" s="149"/>
      <c r="K174" s="150"/>
      <c r="L174" s="147"/>
      <c r="M174" s="147"/>
      <c r="N174" s="148"/>
      <c r="O174" s="147"/>
      <c r="P174" s="149"/>
      <c r="Q174" s="150"/>
      <c r="R174" s="147"/>
      <c r="S174" s="147"/>
      <c r="T174" s="148"/>
      <c r="U174" s="147"/>
      <c r="V174" s="149"/>
      <c r="W174" s="150"/>
      <c r="X174" s="147"/>
      <c r="Y174" s="147"/>
      <c r="Z174" s="148"/>
      <c r="AA174" s="147"/>
      <c r="AB174" s="149"/>
      <c r="AC174" s="150"/>
      <c r="AD174" s="147"/>
      <c r="AE174" s="147"/>
      <c r="AF174" s="148"/>
      <c r="AG174" s="147"/>
      <c r="AH174" s="149"/>
      <c r="AI174" s="150"/>
    </row>
    <row r="175" spans="1:35" ht="15">
      <c r="A175" s="296"/>
      <c r="B175" s="296"/>
      <c r="C175" s="296"/>
      <c r="D175" s="296"/>
      <c r="E175" s="296"/>
      <c r="F175" s="151"/>
      <c r="G175" s="296"/>
      <c r="H175" s="296"/>
      <c r="I175" s="296"/>
      <c r="J175" s="296"/>
      <c r="K175" s="296"/>
      <c r="L175" s="151"/>
      <c r="M175" s="296"/>
      <c r="N175" s="296"/>
      <c r="O175" s="296"/>
      <c r="P175" s="296"/>
      <c r="Q175" s="296"/>
      <c r="R175" s="151"/>
      <c r="S175" s="296"/>
      <c r="T175" s="296"/>
      <c r="U175" s="296"/>
      <c r="V175" s="296"/>
      <c r="W175" s="296"/>
      <c r="X175" s="151"/>
      <c r="Y175" s="296"/>
      <c r="Z175" s="296"/>
      <c r="AA175" s="296"/>
      <c r="AB175" s="296"/>
      <c r="AC175" s="296"/>
      <c r="AD175" s="151"/>
      <c r="AE175" s="296"/>
      <c r="AF175" s="296"/>
      <c r="AG175" s="296"/>
      <c r="AH175" s="296"/>
      <c r="AI175" s="296"/>
    </row>
    <row r="176" spans="1:35" ht="15">
      <c r="A176" s="147"/>
      <c r="B176" s="148"/>
      <c r="C176" s="147"/>
      <c r="D176" s="149"/>
      <c r="E176" s="150"/>
      <c r="F176" s="147"/>
      <c r="G176" s="147"/>
      <c r="H176" s="148"/>
      <c r="I176" s="147"/>
      <c r="J176" s="149"/>
      <c r="K176" s="150"/>
      <c r="L176" s="147"/>
      <c r="M176" s="147"/>
      <c r="N176" s="148"/>
      <c r="O176" s="147"/>
      <c r="P176" s="149"/>
      <c r="Q176" s="150"/>
      <c r="R176" s="147"/>
      <c r="S176" s="147"/>
      <c r="T176" s="148"/>
      <c r="U176" s="147"/>
      <c r="V176" s="149"/>
      <c r="W176" s="150"/>
      <c r="X176" s="147"/>
      <c r="Y176" s="147"/>
      <c r="Z176" s="148"/>
      <c r="AA176" s="147"/>
      <c r="AB176" s="149"/>
      <c r="AC176" s="150"/>
      <c r="AD176" s="147"/>
      <c r="AE176" s="147"/>
      <c r="AF176" s="148"/>
      <c r="AG176" s="147"/>
      <c r="AH176" s="149"/>
      <c r="AI176" s="150"/>
    </row>
    <row r="177" spans="1:35" ht="15">
      <c r="A177" s="296"/>
      <c r="B177" s="296"/>
      <c r="C177" s="296"/>
      <c r="D177" s="296"/>
      <c r="E177" s="296"/>
      <c r="F177" s="151"/>
      <c r="G177" s="296"/>
      <c r="H177" s="296"/>
      <c r="I177" s="296"/>
      <c r="J177" s="296"/>
      <c r="K177" s="296"/>
      <c r="L177" s="151"/>
      <c r="M177" s="296"/>
      <c r="N177" s="296"/>
      <c r="O177" s="296"/>
      <c r="P177" s="296"/>
      <c r="Q177" s="296"/>
      <c r="R177" s="151"/>
      <c r="S177" s="296"/>
      <c r="T177" s="296"/>
      <c r="U177" s="296"/>
      <c r="V177" s="296"/>
      <c r="W177" s="296"/>
      <c r="X177" s="151"/>
      <c r="Y177" s="296"/>
      <c r="Z177" s="296"/>
      <c r="AA177" s="296"/>
      <c r="AB177" s="296"/>
      <c r="AC177" s="296"/>
      <c r="AD177" s="151"/>
      <c r="AE177" s="296"/>
      <c r="AF177" s="296"/>
      <c r="AG177" s="296"/>
      <c r="AH177" s="296"/>
      <c r="AI177" s="296"/>
    </row>
    <row r="178" spans="1:35" ht="15">
      <c r="A178" s="147"/>
      <c r="B178" s="148"/>
      <c r="C178" s="147"/>
      <c r="D178" s="149"/>
      <c r="E178" s="150"/>
      <c r="F178" s="147"/>
      <c r="G178" s="147"/>
      <c r="H178" s="148"/>
      <c r="I178" s="147"/>
      <c r="J178" s="149"/>
      <c r="K178" s="150"/>
      <c r="L178" s="147"/>
      <c r="M178" s="147"/>
      <c r="N178" s="148"/>
      <c r="O178" s="147"/>
      <c r="P178" s="149"/>
      <c r="Q178" s="150"/>
      <c r="R178" s="147"/>
      <c r="S178" s="147"/>
      <c r="T178" s="148"/>
      <c r="U178" s="147"/>
      <c r="V178" s="149"/>
      <c r="W178" s="150"/>
      <c r="X178" s="147"/>
      <c r="Y178" s="147"/>
      <c r="Z178" s="148"/>
      <c r="AA178" s="147"/>
      <c r="AB178" s="149"/>
      <c r="AC178" s="150"/>
      <c r="AD178" s="147"/>
      <c r="AE178" s="147"/>
      <c r="AF178" s="148"/>
      <c r="AG178" s="147"/>
      <c r="AH178" s="149"/>
      <c r="AI178" s="150"/>
    </row>
    <row r="179" spans="1:35" ht="15">
      <c r="A179" s="296"/>
      <c r="B179" s="296"/>
      <c r="C179" s="296"/>
      <c r="D179" s="296"/>
      <c r="E179" s="296"/>
      <c r="F179" s="151"/>
      <c r="G179" s="296"/>
      <c r="H179" s="296"/>
      <c r="I179" s="296"/>
      <c r="J179" s="296"/>
      <c r="K179" s="296"/>
      <c r="L179" s="151"/>
      <c r="M179" s="296"/>
      <c r="N179" s="296"/>
      <c r="O179" s="296"/>
      <c r="P179" s="296"/>
      <c r="Q179" s="296"/>
      <c r="R179" s="151"/>
      <c r="S179" s="296"/>
      <c r="T179" s="296"/>
      <c r="U179" s="296"/>
      <c r="V179" s="296"/>
      <c r="W179" s="296"/>
      <c r="X179" s="151"/>
      <c r="Y179" s="296"/>
      <c r="Z179" s="296"/>
      <c r="AA179" s="296"/>
      <c r="AB179" s="296"/>
      <c r="AC179" s="296"/>
      <c r="AD179" s="151"/>
      <c r="AE179" s="296"/>
      <c r="AF179" s="296"/>
      <c r="AG179" s="296"/>
      <c r="AH179" s="296"/>
      <c r="AI179" s="296"/>
    </row>
    <row r="180" spans="1:35" ht="15">
      <c r="A180" s="147"/>
      <c r="B180" s="148"/>
      <c r="C180" s="147"/>
      <c r="D180" s="149"/>
      <c r="E180" s="150"/>
      <c r="F180" s="147"/>
      <c r="G180" s="147"/>
      <c r="H180" s="148"/>
      <c r="I180" s="147"/>
      <c r="J180" s="149"/>
      <c r="K180" s="150"/>
      <c r="L180" s="147"/>
      <c r="M180" s="147"/>
      <c r="N180" s="148"/>
      <c r="O180" s="147"/>
      <c r="P180" s="149"/>
      <c r="Q180" s="150"/>
      <c r="R180" s="147"/>
      <c r="S180" s="147"/>
      <c r="T180" s="148"/>
      <c r="U180" s="147"/>
      <c r="V180" s="149"/>
      <c r="W180" s="150"/>
      <c r="X180" s="147"/>
      <c r="Y180" s="147"/>
      <c r="Z180" s="148"/>
      <c r="AA180" s="147"/>
      <c r="AB180" s="149"/>
      <c r="AC180" s="150"/>
      <c r="AD180" s="147"/>
      <c r="AE180" s="147"/>
      <c r="AF180" s="148"/>
      <c r="AG180" s="147"/>
      <c r="AH180" s="149"/>
      <c r="AI180" s="150"/>
    </row>
    <row r="181" spans="1:35" ht="36" customHeight="1">
      <c r="A181" s="348"/>
      <c r="B181" s="348"/>
      <c r="C181" s="348"/>
      <c r="D181" s="348"/>
      <c r="E181" s="348"/>
      <c r="F181" s="348"/>
      <c r="G181" s="348"/>
      <c r="H181" s="348"/>
      <c r="I181" s="348"/>
      <c r="J181" s="348"/>
      <c r="K181" s="348"/>
      <c r="L181" s="348"/>
      <c r="M181" s="348"/>
      <c r="N181" s="348"/>
      <c r="O181" s="348"/>
      <c r="P181" s="348"/>
      <c r="Q181" s="348"/>
      <c r="R181" s="348"/>
      <c r="S181" s="348"/>
      <c r="T181" s="348"/>
      <c r="U181" s="348"/>
      <c r="V181" s="348"/>
      <c r="W181" s="348"/>
      <c r="X181" s="49"/>
      <c r="AD181" s="49"/>
    </row>
    <row r="182" spans="1:35" ht="15">
      <c r="A182" s="348"/>
      <c r="B182" s="348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</row>
    <row r="183" spans="1:35" s="85" customFormat="1" ht="15">
      <c r="A183" s="296"/>
      <c r="B183" s="296"/>
      <c r="C183" s="296"/>
      <c r="D183" s="296"/>
      <c r="E183" s="296"/>
      <c r="F183" s="143"/>
      <c r="G183" s="296"/>
      <c r="H183" s="296"/>
      <c r="I183" s="296"/>
      <c r="J183" s="296"/>
      <c r="K183" s="296"/>
      <c r="L183" s="143"/>
      <c r="M183" s="296"/>
      <c r="N183" s="296"/>
      <c r="O183" s="296"/>
      <c r="P183" s="296"/>
      <c r="Q183" s="296"/>
      <c r="R183" s="143"/>
      <c r="S183" s="296"/>
      <c r="T183" s="296"/>
      <c r="U183" s="296"/>
      <c r="V183" s="296"/>
      <c r="W183" s="296"/>
      <c r="X183" s="143"/>
      <c r="Y183" s="296"/>
      <c r="Z183" s="296"/>
      <c r="AA183" s="296"/>
      <c r="AB183" s="296"/>
      <c r="AC183" s="296"/>
      <c r="AD183" s="143"/>
      <c r="AE183" s="296"/>
      <c r="AF183" s="296"/>
      <c r="AG183" s="296"/>
      <c r="AH183" s="296"/>
      <c r="AI183" s="296"/>
    </row>
    <row r="184" spans="1:35" s="69" customFormat="1" ht="15">
      <c r="A184" s="144"/>
      <c r="B184" s="145"/>
      <c r="C184" s="145"/>
      <c r="D184" s="145"/>
      <c r="E184" s="146"/>
      <c r="F184" s="143"/>
      <c r="G184" s="144"/>
      <c r="H184" s="145"/>
      <c r="I184" s="145"/>
      <c r="J184" s="145"/>
      <c r="K184" s="146"/>
      <c r="L184" s="143"/>
      <c r="M184" s="144"/>
      <c r="N184" s="145"/>
      <c r="O184" s="145"/>
      <c r="P184" s="145"/>
      <c r="Q184" s="146"/>
      <c r="R184" s="143"/>
      <c r="S184" s="144"/>
      <c r="T184" s="145"/>
      <c r="U184" s="145"/>
      <c r="V184" s="145"/>
      <c r="W184" s="146"/>
      <c r="X184" s="143"/>
      <c r="Y184" s="144"/>
      <c r="Z184" s="145"/>
      <c r="AA184" s="145"/>
      <c r="AB184" s="145"/>
      <c r="AC184" s="146"/>
      <c r="AD184" s="143"/>
      <c r="AE184" s="144"/>
      <c r="AF184" s="145"/>
      <c r="AG184" s="145"/>
      <c r="AH184" s="145"/>
      <c r="AI184" s="146"/>
    </row>
    <row r="185" spans="1:35" ht="15">
      <c r="A185" s="147"/>
      <c r="B185" s="148"/>
      <c r="C185" s="147"/>
      <c r="D185" s="149"/>
      <c r="E185" s="150"/>
      <c r="F185" s="147"/>
      <c r="G185" s="147"/>
      <c r="H185" s="148"/>
      <c r="I185" s="147"/>
      <c r="J185" s="149"/>
      <c r="K185" s="150"/>
      <c r="L185" s="147"/>
      <c r="M185" s="147"/>
      <c r="N185" s="148"/>
      <c r="O185" s="147"/>
      <c r="P185" s="149"/>
      <c r="Q185" s="150"/>
      <c r="R185" s="147"/>
      <c r="S185" s="147"/>
      <c r="T185" s="148"/>
      <c r="U185" s="147"/>
      <c r="V185" s="149"/>
      <c r="W185" s="150"/>
      <c r="X185" s="147"/>
      <c r="Y185" s="147"/>
      <c r="Z185" s="148"/>
      <c r="AA185" s="147"/>
      <c r="AB185" s="149"/>
      <c r="AC185" s="150"/>
      <c r="AD185" s="147"/>
      <c r="AE185" s="147"/>
      <c r="AF185" s="148"/>
      <c r="AG185" s="147"/>
      <c r="AH185" s="149"/>
      <c r="AI185" s="150"/>
    </row>
    <row r="186" spans="1:35" ht="15">
      <c r="A186" s="296"/>
      <c r="B186" s="296"/>
      <c r="C186" s="296"/>
      <c r="D186" s="296"/>
      <c r="E186" s="296"/>
      <c r="F186" s="151"/>
      <c r="G186" s="296"/>
      <c r="H186" s="296"/>
      <c r="I186" s="296"/>
      <c r="J186" s="296"/>
      <c r="K186" s="296"/>
      <c r="L186" s="151"/>
      <c r="M186" s="296"/>
      <c r="N186" s="296"/>
      <c r="O186" s="296"/>
      <c r="P186" s="296"/>
      <c r="Q186" s="296"/>
      <c r="R186" s="151"/>
      <c r="S186" s="296"/>
      <c r="T186" s="296"/>
      <c r="U186" s="296"/>
      <c r="V186" s="296"/>
      <c r="W186" s="296"/>
      <c r="X186" s="151"/>
      <c r="Y186" s="296"/>
      <c r="Z186" s="296"/>
      <c r="AA186" s="296"/>
      <c r="AB186" s="296"/>
      <c r="AC186" s="296"/>
      <c r="AD186" s="151"/>
      <c r="AE186" s="296"/>
      <c r="AF186" s="296"/>
      <c r="AG186" s="296"/>
      <c r="AH186" s="296"/>
      <c r="AI186" s="296"/>
    </row>
    <row r="187" spans="1:35" ht="15">
      <c r="A187" s="147"/>
      <c r="B187" s="148"/>
      <c r="C187" s="147"/>
      <c r="D187" s="149"/>
      <c r="E187" s="150"/>
      <c r="F187" s="147"/>
      <c r="G187" s="147"/>
      <c r="H187" s="148"/>
      <c r="I187" s="147"/>
      <c r="J187" s="149"/>
      <c r="K187" s="150"/>
      <c r="L187" s="147"/>
      <c r="M187" s="147"/>
      <c r="N187" s="148"/>
      <c r="O187" s="147"/>
      <c r="P187" s="149"/>
      <c r="Q187" s="150"/>
      <c r="R187" s="147"/>
      <c r="S187" s="147"/>
      <c r="T187" s="148"/>
      <c r="U187" s="147"/>
      <c r="V187" s="149"/>
      <c r="W187" s="150"/>
      <c r="X187" s="147"/>
      <c r="Y187" s="147"/>
      <c r="Z187" s="148"/>
      <c r="AA187" s="147"/>
      <c r="AB187" s="149"/>
      <c r="AC187" s="150"/>
      <c r="AD187" s="147"/>
      <c r="AE187" s="147"/>
      <c r="AF187" s="148"/>
      <c r="AG187" s="147"/>
      <c r="AH187" s="149"/>
      <c r="AI187" s="150"/>
    </row>
    <row r="188" spans="1:35" ht="15">
      <c r="A188" s="296"/>
      <c r="B188" s="296"/>
      <c r="C188" s="296"/>
      <c r="D188" s="296"/>
      <c r="E188" s="296"/>
      <c r="F188" s="151"/>
      <c r="G188" s="296"/>
      <c r="H188" s="296"/>
      <c r="I188" s="296"/>
      <c r="J188" s="296"/>
      <c r="K188" s="296"/>
      <c r="L188" s="151"/>
      <c r="M188" s="296"/>
      <c r="N188" s="296"/>
      <c r="O188" s="296"/>
      <c r="P188" s="296"/>
      <c r="Q188" s="296"/>
      <c r="R188" s="151"/>
      <c r="S188" s="296"/>
      <c r="T188" s="296"/>
      <c r="U188" s="296"/>
      <c r="V188" s="296"/>
      <c r="W188" s="296"/>
      <c r="X188" s="151"/>
      <c r="Y188" s="296"/>
      <c r="Z188" s="296"/>
      <c r="AA188" s="296"/>
      <c r="AB188" s="296"/>
      <c r="AC188" s="296"/>
      <c r="AD188" s="151"/>
      <c r="AE188" s="296"/>
      <c r="AF188" s="296"/>
      <c r="AG188" s="296"/>
      <c r="AH188" s="296"/>
      <c r="AI188" s="296"/>
    </row>
    <row r="189" spans="1:35" ht="15">
      <c r="A189" s="147"/>
      <c r="B189" s="148"/>
      <c r="C189" s="147"/>
      <c r="D189" s="149"/>
      <c r="E189" s="150"/>
      <c r="F189" s="147"/>
      <c r="G189" s="147"/>
      <c r="H189" s="148"/>
      <c r="I189" s="147"/>
      <c r="J189" s="149"/>
      <c r="K189" s="150"/>
      <c r="L189" s="147"/>
      <c r="M189" s="147"/>
      <c r="N189" s="148"/>
      <c r="O189" s="147"/>
      <c r="P189" s="149"/>
      <c r="Q189" s="150"/>
      <c r="R189" s="147"/>
      <c r="S189" s="147"/>
      <c r="T189" s="148"/>
      <c r="U189" s="147"/>
      <c r="V189" s="149"/>
      <c r="W189" s="150"/>
      <c r="X189" s="147"/>
      <c r="Y189" s="147"/>
      <c r="Z189" s="148"/>
      <c r="AA189" s="147"/>
      <c r="AB189" s="149"/>
      <c r="AC189" s="150"/>
      <c r="AD189" s="147"/>
      <c r="AE189" s="147"/>
      <c r="AF189" s="148"/>
      <c r="AG189" s="147"/>
      <c r="AH189" s="149"/>
      <c r="AI189" s="150"/>
    </row>
    <row r="190" spans="1:35" ht="15">
      <c r="A190" s="296"/>
      <c r="B190" s="296"/>
      <c r="C190" s="296"/>
      <c r="D190" s="296"/>
      <c r="E190" s="296"/>
      <c r="F190" s="151"/>
      <c r="G190" s="296"/>
      <c r="H190" s="296"/>
      <c r="I190" s="296"/>
      <c r="J190" s="296"/>
      <c r="K190" s="296"/>
      <c r="L190" s="151"/>
      <c r="M190" s="296"/>
      <c r="N190" s="296"/>
      <c r="O190" s="296"/>
      <c r="P190" s="296"/>
      <c r="Q190" s="296"/>
      <c r="R190" s="151"/>
      <c r="S190" s="296"/>
      <c r="T190" s="296"/>
      <c r="U190" s="296"/>
      <c r="V190" s="296"/>
      <c r="W190" s="296"/>
      <c r="X190" s="151"/>
      <c r="Y190" s="296"/>
      <c r="Z190" s="296"/>
      <c r="AA190" s="296"/>
      <c r="AB190" s="296"/>
      <c r="AC190" s="296"/>
      <c r="AD190" s="151"/>
      <c r="AE190" s="296"/>
      <c r="AF190" s="296"/>
      <c r="AG190" s="296"/>
      <c r="AH190" s="296"/>
      <c r="AI190" s="296"/>
    </row>
    <row r="191" spans="1:35" ht="15">
      <c r="A191" s="147"/>
      <c r="B191" s="148"/>
      <c r="C191" s="147"/>
      <c r="D191" s="149"/>
      <c r="E191" s="150"/>
      <c r="F191" s="147"/>
      <c r="G191" s="147"/>
      <c r="H191" s="148"/>
      <c r="I191" s="147"/>
      <c r="J191" s="149"/>
      <c r="K191" s="150"/>
      <c r="L191" s="147"/>
      <c r="M191" s="147"/>
      <c r="N191" s="148"/>
      <c r="O191" s="147"/>
      <c r="P191" s="149"/>
      <c r="Q191" s="150"/>
      <c r="R191" s="147"/>
      <c r="S191" s="147"/>
      <c r="T191" s="148"/>
      <c r="U191" s="147"/>
      <c r="V191" s="149"/>
      <c r="W191" s="150"/>
      <c r="X191" s="147"/>
      <c r="Y191" s="147"/>
      <c r="Z191" s="148"/>
      <c r="AA191" s="147"/>
      <c r="AB191" s="149"/>
      <c r="AC191" s="150"/>
      <c r="AD191" s="147"/>
      <c r="AE191" s="147"/>
      <c r="AF191" s="148"/>
      <c r="AG191" s="147"/>
      <c r="AH191" s="149"/>
      <c r="AI191" s="150"/>
    </row>
    <row r="192" spans="1:35" ht="36" customHeight="1">
      <c r="A192" s="348"/>
      <c r="B192" s="348"/>
      <c r="C192" s="348"/>
      <c r="D192" s="348"/>
      <c r="E192" s="348"/>
      <c r="F192" s="348"/>
      <c r="G192" s="348"/>
      <c r="H192" s="348"/>
      <c r="I192" s="348"/>
      <c r="J192" s="348"/>
      <c r="K192" s="348"/>
      <c r="L192" s="348"/>
      <c r="M192" s="348"/>
      <c r="N192" s="348"/>
      <c r="O192" s="348"/>
      <c r="P192" s="348"/>
      <c r="Q192" s="348"/>
      <c r="R192" s="348"/>
      <c r="S192" s="348"/>
      <c r="T192" s="348"/>
      <c r="U192" s="348"/>
      <c r="V192" s="348"/>
      <c r="W192" s="348"/>
      <c r="X192" s="49"/>
      <c r="AD192" s="49"/>
    </row>
    <row r="193" spans="1:35" ht="15">
      <c r="A193" s="348"/>
      <c r="B193" s="348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</row>
    <row r="194" spans="1:35" s="85" customFormat="1" ht="15">
      <c r="A194" s="296"/>
      <c r="B194" s="296"/>
      <c r="C194" s="296"/>
      <c r="D194" s="296"/>
      <c r="E194" s="296"/>
      <c r="F194" s="143"/>
      <c r="G194" s="296"/>
      <c r="H194" s="296"/>
      <c r="I194" s="296"/>
      <c r="J194" s="296"/>
      <c r="K194" s="296"/>
      <c r="L194" s="143"/>
      <c r="M194" s="296"/>
      <c r="N194" s="296"/>
      <c r="O194" s="296"/>
      <c r="P194" s="296"/>
      <c r="Q194" s="296"/>
      <c r="R194" s="143"/>
      <c r="S194" s="296"/>
      <c r="T194" s="296"/>
      <c r="U194" s="296"/>
      <c r="V194" s="296"/>
      <c r="W194" s="296"/>
      <c r="X194" s="143"/>
      <c r="Y194" s="296"/>
      <c r="Z194" s="296"/>
      <c r="AA194" s="296"/>
      <c r="AB194" s="296"/>
      <c r="AC194" s="296"/>
      <c r="AD194" s="143"/>
      <c r="AE194" s="296"/>
      <c r="AF194" s="296"/>
      <c r="AG194" s="296"/>
      <c r="AH194" s="296"/>
      <c r="AI194" s="296"/>
    </row>
    <row r="195" spans="1:35" s="69" customFormat="1" ht="15">
      <c r="A195" s="144"/>
      <c r="B195" s="145"/>
      <c r="C195" s="145"/>
      <c r="D195" s="145"/>
      <c r="E195" s="146"/>
      <c r="F195" s="143"/>
      <c r="G195" s="144"/>
      <c r="H195" s="145"/>
      <c r="I195" s="145"/>
      <c r="J195" s="145"/>
      <c r="K195" s="146"/>
      <c r="L195" s="143"/>
      <c r="M195" s="144"/>
      <c r="N195" s="145"/>
      <c r="O195" s="145"/>
      <c r="P195" s="145"/>
      <c r="Q195" s="146"/>
      <c r="R195" s="143"/>
      <c r="S195" s="144"/>
      <c r="T195" s="145"/>
      <c r="U195" s="145"/>
      <c r="V195" s="145"/>
      <c r="W195" s="146"/>
      <c r="X195" s="143"/>
      <c r="Y195" s="144"/>
      <c r="Z195" s="145"/>
      <c r="AA195" s="145"/>
      <c r="AB195" s="145"/>
      <c r="AC195" s="146"/>
      <c r="AD195" s="143"/>
      <c r="AE195" s="144"/>
      <c r="AF195" s="145"/>
      <c r="AG195" s="145"/>
      <c r="AH195" s="145"/>
      <c r="AI195" s="146"/>
    </row>
    <row r="196" spans="1:35" ht="15">
      <c r="A196" s="147"/>
      <c r="B196" s="148"/>
      <c r="C196" s="147"/>
      <c r="D196" s="149"/>
      <c r="E196" s="150"/>
      <c r="F196" s="147"/>
      <c r="G196" s="147"/>
      <c r="H196" s="148"/>
      <c r="I196" s="147"/>
      <c r="J196" s="149"/>
      <c r="K196" s="150"/>
      <c r="L196" s="147"/>
      <c r="M196" s="147"/>
      <c r="N196" s="148"/>
      <c r="O196" s="147"/>
      <c r="P196" s="149"/>
      <c r="Q196" s="150"/>
      <c r="R196" s="147"/>
      <c r="S196" s="147"/>
      <c r="T196" s="148"/>
      <c r="U196" s="147"/>
      <c r="V196" s="149"/>
      <c r="W196" s="150"/>
      <c r="X196" s="147"/>
      <c r="Y196" s="147"/>
      <c r="Z196" s="148"/>
      <c r="AA196" s="147"/>
      <c r="AB196" s="149"/>
      <c r="AC196" s="150"/>
      <c r="AD196" s="147"/>
      <c r="AE196" s="147"/>
      <c r="AF196" s="148"/>
      <c r="AG196" s="147"/>
      <c r="AH196" s="149"/>
      <c r="AI196" s="150"/>
    </row>
    <row r="197" spans="1:35" ht="15">
      <c r="A197" s="296"/>
      <c r="B197" s="296"/>
      <c r="C197" s="296"/>
      <c r="D197" s="296"/>
      <c r="E197" s="296"/>
      <c r="F197" s="151"/>
      <c r="G197" s="296"/>
      <c r="H197" s="296"/>
      <c r="I197" s="296"/>
      <c r="J197" s="296"/>
      <c r="K197" s="296"/>
      <c r="L197" s="151"/>
      <c r="M197" s="296"/>
      <c r="N197" s="296"/>
      <c r="O197" s="296"/>
      <c r="P197" s="296"/>
      <c r="Q197" s="296"/>
      <c r="R197" s="151"/>
      <c r="S197" s="296"/>
      <c r="T197" s="296"/>
      <c r="U197" s="296"/>
      <c r="V197" s="296"/>
      <c r="W197" s="296"/>
      <c r="X197" s="151"/>
      <c r="Y197" s="296"/>
      <c r="Z197" s="296"/>
      <c r="AA197" s="296"/>
      <c r="AB197" s="296"/>
      <c r="AC197" s="296"/>
      <c r="AD197" s="151"/>
      <c r="AE197" s="296"/>
      <c r="AF197" s="296"/>
      <c r="AG197" s="296"/>
      <c r="AH197" s="296"/>
      <c r="AI197" s="296"/>
    </row>
    <row r="198" spans="1:35" ht="15">
      <c r="A198" s="147"/>
      <c r="B198" s="148"/>
      <c r="C198" s="147"/>
      <c r="D198" s="149"/>
      <c r="E198" s="150"/>
      <c r="F198" s="147"/>
      <c r="G198" s="147"/>
      <c r="H198" s="148"/>
      <c r="I198" s="147"/>
      <c r="J198" s="149"/>
      <c r="K198" s="150"/>
      <c r="L198" s="147"/>
      <c r="M198" s="147"/>
      <c r="N198" s="148"/>
      <c r="O198" s="147"/>
      <c r="P198" s="149"/>
      <c r="Q198" s="150"/>
      <c r="R198" s="147"/>
      <c r="S198" s="147"/>
      <c r="T198" s="148"/>
      <c r="U198" s="147"/>
      <c r="V198" s="149"/>
      <c r="W198" s="150"/>
      <c r="X198" s="147"/>
      <c r="Y198" s="147"/>
      <c r="Z198" s="148"/>
      <c r="AA198" s="147"/>
      <c r="AB198" s="149"/>
      <c r="AC198" s="150"/>
      <c r="AD198" s="147"/>
      <c r="AE198" s="147"/>
      <c r="AF198" s="148"/>
      <c r="AG198" s="147"/>
      <c r="AH198" s="149"/>
      <c r="AI198" s="150"/>
    </row>
    <row r="199" spans="1:35" ht="15">
      <c r="A199" s="296"/>
      <c r="B199" s="296"/>
      <c r="C199" s="296"/>
      <c r="D199" s="296"/>
      <c r="E199" s="296"/>
      <c r="F199" s="151"/>
      <c r="G199" s="296"/>
      <c r="H199" s="296"/>
      <c r="I199" s="296"/>
      <c r="J199" s="296"/>
      <c r="K199" s="296"/>
      <c r="L199" s="151"/>
      <c r="M199" s="296"/>
      <c r="N199" s="296"/>
      <c r="O199" s="296"/>
      <c r="P199" s="296"/>
      <c r="Q199" s="296"/>
      <c r="R199" s="151"/>
      <c r="S199" s="296"/>
      <c r="T199" s="296"/>
      <c r="U199" s="296"/>
      <c r="V199" s="296"/>
      <c r="W199" s="296"/>
      <c r="X199" s="151"/>
      <c r="Y199" s="296"/>
      <c r="Z199" s="296"/>
      <c r="AA199" s="296"/>
      <c r="AB199" s="296"/>
      <c r="AC199" s="296"/>
      <c r="AD199" s="151"/>
      <c r="AE199" s="296"/>
      <c r="AF199" s="296"/>
      <c r="AG199" s="296"/>
      <c r="AH199" s="296"/>
      <c r="AI199" s="296"/>
    </row>
    <row r="200" spans="1:35" ht="15">
      <c r="A200" s="147"/>
      <c r="B200" s="148"/>
      <c r="C200" s="147"/>
      <c r="D200" s="149"/>
      <c r="E200" s="150"/>
      <c r="F200" s="147"/>
      <c r="G200" s="147"/>
      <c r="H200" s="148"/>
      <c r="I200" s="147"/>
      <c r="J200" s="149"/>
      <c r="K200" s="150"/>
      <c r="L200" s="147"/>
      <c r="M200" s="147"/>
      <c r="N200" s="148"/>
      <c r="O200" s="147"/>
      <c r="P200" s="149"/>
      <c r="Q200" s="150"/>
      <c r="R200" s="147"/>
      <c r="S200" s="147"/>
      <c r="T200" s="148"/>
      <c r="U200" s="147"/>
      <c r="V200" s="149"/>
      <c r="W200" s="150"/>
      <c r="X200" s="147"/>
      <c r="Y200" s="147"/>
      <c r="Z200" s="148"/>
      <c r="AA200" s="147"/>
      <c r="AB200" s="149"/>
      <c r="AC200" s="150"/>
      <c r="AD200" s="147"/>
      <c r="AE200" s="147"/>
      <c r="AF200" s="148"/>
      <c r="AG200" s="147"/>
      <c r="AH200" s="149"/>
      <c r="AI200" s="150"/>
    </row>
    <row r="201" spans="1:35" ht="15">
      <c r="A201" s="296"/>
      <c r="B201" s="296"/>
      <c r="C201" s="296"/>
      <c r="D201" s="296"/>
      <c r="E201" s="296"/>
      <c r="F201" s="151"/>
      <c r="G201" s="296"/>
      <c r="H201" s="296"/>
      <c r="I201" s="296"/>
      <c r="J201" s="296"/>
      <c r="K201" s="296"/>
      <c r="L201" s="151"/>
      <c r="M201" s="296"/>
      <c r="N201" s="296"/>
      <c r="O201" s="296"/>
      <c r="P201" s="296"/>
      <c r="Q201" s="296"/>
      <c r="R201" s="151"/>
      <c r="S201" s="296"/>
      <c r="T201" s="296"/>
      <c r="U201" s="296"/>
      <c r="V201" s="296"/>
      <c r="W201" s="296"/>
      <c r="X201" s="151"/>
      <c r="Y201" s="296"/>
      <c r="Z201" s="296"/>
      <c r="AA201" s="296"/>
      <c r="AB201" s="296"/>
      <c r="AC201" s="296"/>
      <c r="AD201" s="151"/>
      <c r="AE201" s="296"/>
      <c r="AF201" s="296"/>
      <c r="AG201" s="296"/>
      <c r="AH201" s="296"/>
      <c r="AI201" s="296"/>
    </row>
    <row r="202" spans="1:35" ht="15">
      <c r="A202" s="147"/>
      <c r="B202" s="148"/>
      <c r="C202" s="147"/>
      <c r="D202" s="149"/>
      <c r="E202" s="150"/>
      <c r="F202" s="147"/>
      <c r="G202" s="147"/>
      <c r="H202" s="148"/>
      <c r="I202" s="147"/>
      <c r="J202" s="149"/>
      <c r="K202" s="150"/>
      <c r="L202" s="147"/>
      <c r="M202" s="147"/>
      <c r="N202" s="148"/>
      <c r="O202" s="147"/>
      <c r="P202" s="149"/>
      <c r="Q202" s="150"/>
      <c r="R202" s="147"/>
      <c r="S202" s="147"/>
      <c r="T202" s="148"/>
      <c r="U202" s="147"/>
      <c r="V202" s="149"/>
      <c r="W202" s="150"/>
      <c r="X202" s="147"/>
      <c r="Y202" s="147"/>
      <c r="Z202" s="148"/>
      <c r="AA202" s="147"/>
      <c r="AB202" s="149"/>
      <c r="AC202" s="150"/>
      <c r="AD202" s="147"/>
      <c r="AE202" s="147"/>
      <c r="AF202" s="148"/>
      <c r="AG202" s="147"/>
      <c r="AH202" s="149"/>
      <c r="AI202" s="150"/>
    </row>
    <row r="203" spans="1:35" ht="36" customHeight="1">
      <c r="A203" s="348"/>
      <c r="B203" s="348"/>
      <c r="C203" s="348"/>
      <c r="D203" s="348"/>
      <c r="E203" s="348"/>
      <c r="F203" s="348"/>
      <c r="G203" s="348"/>
      <c r="H203" s="348"/>
      <c r="I203" s="348"/>
      <c r="J203" s="348"/>
      <c r="K203" s="348"/>
      <c r="L203" s="348"/>
      <c r="M203" s="348"/>
      <c r="N203" s="348"/>
      <c r="O203" s="348"/>
      <c r="P203" s="348"/>
      <c r="Q203" s="348"/>
      <c r="R203" s="348"/>
      <c r="S203" s="348"/>
      <c r="T203" s="348"/>
      <c r="U203" s="348"/>
      <c r="V203" s="348"/>
      <c r="W203" s="348"/>
      <c r="X203" s="49"/>
      <c r="AD203" s="49"/>
    </row>
    <row r="204" spans="1:35" ht="15">
      <c r="A204" s="348"/>
      <c r="B204" s="348"/>
      <c r="C204" s="142"/>
      <c r="D204" s="142"/>
      <c r="E204" s="142"/>
      <c r="F204" s="142"/>
      <c r="G204" s="142"/>
      <c r="H204" s="142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  <c r="AB204" s="142"/>
      <c r="AC204" s="142"/>
      <c r="AD204" s="142"/>
      <c r="AE204" s="142"/>
      <c r="AF204" s="142"/>
      <c r="AG204" s="142"/>
      <c r="AH204" s="142"/>
      <c r="AI204" s="142"/>
    </row>
    <row r="205" spans="1:35" s="85" customFormat="1" ht="15">
      <c r="A205" s="296"/>
      <c r="B205" s="296"/>
      <c r="C205" s="296"/>
      <c r="D205" s="296"/>
      <c r="E205" s="296"/>
      <c r="F205" s="143"/>
      <c r="G205" s="296"/>
      <c r="H205" s="296"/>
      <c r="I205" s="296"/>
      <c r="J205" s="296"/>
      <c r="K205" s="296"/>
      <c r="L205" s="143"/>
      <c r="M205" s="296"/>
      <c r="N205" s="296"/>
      <c r="O205" s="296"/>
      <c r="P205" s="296"/>
      <c r="Q205" s="296"/>
      <c r="R205" s="143"/>
      <c r="S205" s="296"/>
      <c r="T205" s="296"/>
      <c r="U205" s="296"/>
      <c r="V205" s="296"/>
      <c r="W205" s="296"/>
      <c r="X205" s="143"/>
      <c r="Y205" s="296"/>
      <c r="Z205" s="296"/>
      <c r="AA205" s="296"/>
      <c r="AB205" s="296"/>
      <c r="AC205" s="296"/>
      <c r="AD205" s="143"/>
      <c r="AE205" s="296"/>
      <c r="AF205" s="296"/>
      <c r="AG205" s="296"/>
      <c r="AH205" s="296"/>
      <c r="AI205" s="296"/>
    </row>
    <row r="206" spans="1:35" s="69" customFormat="1" ht="15">
      <c r="A206" s="144"/>
      <c r="B206" s="145"/>
      <c r="C206" s="145"/>
      <c r="D206" s="145"/>
      <c r="E206" s="146"/>
      <c r="F206" s="143"/>
      <c r="G206" s="144"/>
      <c r="H206" s="145"/>
      <c r="I206" s="145"/>
      <c r="J206" s="145"/>
      <c r="K206" s="146"/>
      <c r="L206" s="143"/>
      <c r="M206" s="144"/>
      <c r="N206" s="145"/>
      <c r="O206" s="145"/>
      <c r="P206" s="145"/>
      <c r="Q206" s="146"/>
      <c r="R206" s="143"/>
      <c r="S206" s="144"/>
      <c r="T206" s="145"/>
      <c r="U206" s="145"/>
      <c r="V206" s="145"/>
      <c r="W206" s="146"/>
      <c r="X206" s="143"/>
      <c r="Y206" s="144"/>
      <c r="Z206" s="145"/>
      <c r="AA206" s="145"/>
      <c r="AB206" s="145"/>
      <c r="AC206" s="146"/>
      <c r="AD206" s="143"/>
      <c r="AE206" s="144"/>
      <c r="AF206" s="145"/>
      <c r="AG206" s="145"/>
      <c r="AH206" s="145"/>
      <c r="AI206" s="146"/>
    </row>
    <row r="207" spans="1:35" ht="15">
      <c r="A207" s="147"/>
      <c r="B207" s="148"/>
      <c r="C207" s="147"/>
      <c r="D207" s="149"/>
      <c r="E207" s="150"/>
      <c r="F207" s="147"/>
      <c r="G207" s="147"/>
      <c r="H207" s="148"/>
      <c r="I207" s="147"/>
      <c r="J207" s="149"/>
      <c r="K207" s="150"/>
      <c r="L207" s="147"/>
      <c r="M207" s="147"/>
      <c r="N207" s="148"/>
      <c r="O207" s="147"/>
      <c r="P207" s="149"/>
      <c r="Q207" s="150"/>
      <c r="R207" s="147"/>
      <c r="S207" s="147"/>
      <c r="T207" s="148"/>
      <c r="U207" s="147"/>
      <c r="V207" s="149"/>
      <c r="W207" s="150"/>
      <c r="X207" s="147"/>
      <c r="Y207" s="147"/>
      <c r="Z207" s="148"/>
      <c r="AA207" s="147"/>
      <c r="AB207" s="149"/>
      <c r="AC207" s="150"/>
      <c r="AD207" s="147"/>
      <c r="AE207" s="147"/>
      <c r="AF207" s="148"/>
      <c r="AG207" s="147"/>
      <c r="AH207" s="149"/>
      <c r="AI207" s="150"/>
    </row>
    <row r="208" spans="1:35" ht="15">
      <c r="A208" s="296"/>
      <c r="B208" s="296"/>
      <c r="C208" s="296"/>
      <c r="D208" s="296"/>
      <c r="E208" s="296"/>
      <c r="F208" s="151"/>
      <c r="G208" s="296"/>
      <c r="H208" s="296"/>
      <c r="I208" s="296"/>
      <c r="J208" s="296"/>
      <c r="K208" s="296"/>
      <c r="L208" s="151"/>
      <c r="M208" s="296"/>
      <c r="N208" s="296"/>
      <c r="O208" s="296"/>
      <c r="P208" s="296"/>
      <c r="Q208" s="296"/>
      <c r="R208" s="151"/>
      <c r="S208" s="296"/>
      <c r="T208" s="296"/>
      <c r="U208" s="296"/>
      <c r="V208" s="296"/>
      <c r="W208" s="296"/>
      <c r="X208" s="151"/>
      <c r="Y208" s="296"/>
      <c r="Z208" s="296"/>
      <c r="AA208" s="296"/>
      <c r="AB208" s="296"/>
      <c r="AC208" s="296"/>
      <c r="AD208" s="151"/>
      <c r="AE208" s="296"/>
      <c r="AF208" s="296"/>
      <c r="AG208" s="296"/>
      <c r="AH208" s="296"/>
      <c r="AI208" s="296"/>
    </row>
    <row r="209" spans="1:35" ht="15">
      <c r="A209" s="147"/>
      <c r="B209" s="148"/>
      <c r="C209" s="147"/>
      <c r="D209" s="149"/>
      <c r="E209" s="150"/>
      <c r="F209" s="147"/>
      <c r="G209" s="147"/>
      <c r="H209" s="148"/>
      <c r="I209" s="147"/>
      <c r="J209" s="149"/>
      <c r="K209" s="150"/>
      <c r="L209" s="147"/>
      <c r="M209" s="147"/>
      <c r="N209" s="148"/>
      <c r="O209" s="147"/>
      <c r="P209" s="149"/>
      <c r="Q209" s="150"/>
      <c r="R209" s="147"/>
      <c r="S209" s="147"/>
      <c r="T209" s="148"/>
      <c r="U209" s="147"/>
      <c r="V209" s="149"/>
      <c r="W209" s="150"/>
      <c r="X209" s="147"/>
      <c r="Y209" s="147"/>
      <c r="Z209" s="148"/>
      <c r="AA209" s="147"/>
      <c r="AB209" s="149"/>
      <c r="AC209" s="150"/>
      <c r="AD209" s="147"/>
      <c r="AE209" s="147"/>
      <c r="AF209" s="148"/>
      <c r="AG209" s="147"/>
      <c r="AH209" s="149"/>
      <c r="AI209" s="150"/>
    </row>
    <row r="210" spans="1:35" ht="15">
      <c r="A210" s="296"/>
      <c r="B210" s="296"/>
      <c r="C210" s="296"/>
      <c r="D210" s="296"/>
      <c r="E210" s="296"/>
      <c r="F210" s="151"/>
      <c r="G210" s="296"/>
      <c r="H210" s="296"/>
      <c r="I210" s="296"/>
      <c r="J210" s="296"/>
      <c r="K210" s="296"/>
      <c r="L210" s="151"/>
      <c r="M210" s="296"/>
      <c r="N210" s="296"/>
      <c r="O210" s="296"/>
      <c r="P210" s="296"/>
      <c r="Q210" s="296"/>
      <c r="R210" s="151"/>
      <c r="S210" s="296"/>
      <c r="T210" s="296"/>
      <c r="U210" s="296"/>
      <c r="V210" s="296"/>
      <c r="W210" s="296"/>
      <c r="X210" s="151"/>
      <c r="Y210" s="296"/>
      <c r="Z210" s="296"/>
      <c r="AA210" s="296"/>
      <c r="AB210" s="296"/>
      <c r="AC210" s="296"/>
      <c r="AD210" s="151"/>
      <c r="AE210" s="296"/>
      <c r="AF210" s="296"/>
      <c r="AG210" s="296"/>
      <c r="AH210" s="296"/>
      <c r="AI210" s="296"/>
    </row>
    <row r="211" spans="1:35" ht="15">
      <c r="A211" s="147"/>
      <c r="B211" s="148"/>
      <c r="C211" s="147"/>
      <c r="D211" s="149"/>
      <c r="E211" s="150"/>
      <c r="F211" s="147"/>
      <c r="G211" s="147"/>
      <c r="H211" s="148"/>
      <c r="I211" s="147"/>
      <c r="J211" s="149"/>
      <c r="K211" s="150"/>
      <c r="L211" s="147"/>
      <c r="M211" s="147"/>
      <c r="N211" s="148"/>
      <c r="O211" s="147"/>
      <c r="P211" s="149"/>
      <c r="Q211" s="150"/>
      <c r="R211" s="147"/>
      <c r="S211" s="147"/>
      <c r="T211" s="148"/>
      <c r="U211" s="147"/>
      <c r="V211" s="149"/>
      <c r="W211" s="150"/>
      <c r="X211" s="147"/>
      <c r="Y211" s="147"/>
      <c r="Z211" s="148"/>
      <c r="AA211" s="147"/>
      <c r="AB211" s="149"/>
      <c r="AC211" s="150"/>
      <c r="AD211" s="147"/>
      <c r="AE211" s="147"/>
      <c r="AF211" s="148"/>
      <c r="AG211" s="147"/>
      <c r="AH211" s="149"/>
      <c r="AI211" s="150"/>
    </row>
    <row r="212" spans="1:35" ht="15">
      <c r="A212" s="296"/>
      <c r="B212" s="296"/>
      <c r="C212" s="296"/>
      <c r="D212" s="296"/>
      <c r="E212" s="296"/>
      <c r="F212" s="151"/>
      <c r="G212" s="296"/>
      <c r="H212" s="296"/>
      <c r="I212" s="296"/>
      <c r="J212" s="296"/>
      <c r="K212" s="296"/>
      <c r="L212" s="151"/>
      <c r="M212" s="296"/>
      <c r="N212" s="296"/>
      <c r="O212" s="296"/>
      <c r="P212" s="296"/>
      <c r="Q212" s="296"/>
      <c r="R212" s="151"/>
      <c r="S212" s="296"/>
      <c r="T212" s="296"/>
      <c r="U212" s="296"/>
      <c r="V212" s="296"/>
      <c r="W212" s="296"/>
      <c r="X212" s="151"/>
      <c r="Y212" s="296"/>
      <c r="Z212" s="296"/>
      <c r="AA212" s="296"/>
      <c r="AB212" s="296"/>
      <c r="AC212" s="296"/>
      <c r="AD212" s="151"/>
      <c r="AE212" s="296"/>
      <c r="AF212" s="296"/>
      <c r="AG212" s="296"/>
      <c r="AH212" s="296"/>
      <c r="AI212" s="296"/>
    </row>
    <row r="213" spans="1:35" ht="15">
      <c r="A213" s="147"/>
      <c r="B213" s="148"/>
      <c r="C213" s="147"/>
      <c r="D213" s="149"/>
      <c r="E213" s="150"/>
      <c r="F213" s="147"/>
      <c r="G213" s="147"/>
      <c r="H213" s="148"/>
      <c r="I213" s="147"/>
      <c r="J213" s="149"/>
      <c r="K213" s="150"/>
      <c r="L213" s="147"/>
      <c r="M213" s="147"/>
      <c r="N213" s="148"/>
      <c r="O213" s="147"/>
      <c r="P213" s="149"/>
      <c r="Q213" s="150"/>
      <c r="R213" s="147"/>
      <c r="S213" s="147"/>
      <c r="T213" s="148"/>
      <c r="U213" s="147"/>
      <c r="V213" s="149"/>
      <c r="W213" s="150"/>
      <c r="X213" s="147"/>
      <c r="Y213" s="147"/>
      <c r="Z213" s="148"/>
      <c r="AA213" s="147"/>
      <c r="AB213" s="149"/>
      <c r="AC213" s="150"/>
      <c r="AD213" s="147"/>
      <c r="AE213" s="147"/>
      <c r="AF213" s="148"/>
      <c r="AG213" s="147"/>
      <c r="AH213" s="149"/>
      <c r="AI213" s="150"/>
    </row>
    <row r="214" spans="1:35" ht="36" customHeight="1">
      <c r="A214" s="348"/>
      <c r="B214" s="348"/>
      <c r="C214" s="348"/>
      <c r="D214" s="348"/>
      <c r="E214" s="348"/>
      <c r="F214" s="348"/>
      <c r="G214" s="348"/>
      <c r="H214" s="348"/>
      <c r="I214" s="348"/>
      <c r="J214" s="348"/>
      <c r="K214" s="348"/>
      <c r="L214" s="348"/>
      <c r="M214" s="348"/>
      <c r="N214" s="348"/>
      <c r="O214" s="348"/>
      <c r="P214" s="348"/>
      <c r="Q214" s="348"/>
      <c r="R214" s="348"/>
      <c r="S214" s="348"/>
      <c r="T214" s="348"/>
      <c r="U214" s="348"/>
      <c r="V214" s="348"/>
      <c r="W214" s="348"/>
      <c r="X214" s="49"/>
      <c r="AD214" s="49"/>
    </row>
    <row r="215" spans="1:35" ht="15">
      <c r="A215" s="348"/>
      <c r="B215" s="348"/>
      <c r="C215" s="142"/>
      <c r="D215" s="142"/>
      <c r="E215" s="142"/>
      <c r="F215" s="142"/>
      <c r="G215" s="142"/>
      <c r="H215" s="142"/>
      <c r="I215" s="142"/>
      <c r="J215" s="142"/>
      <c r="K215" s="142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  <c r="AA215" s="142"/>
      <c r="AB215" s="142"/>
      <c r="AC215" s="142"/>
      <c r="AD215" s="142"/>
      <c r="AE215" s="142"/>
      <c r="AF215" s="142"/>
      <c r="AG215" s="142"/>
      <c r="AH215" s="142"/>
      <c r="AI215" s="142"/>
    </row>
    <row r="216" spans="1:35" s="85" customFormat="1" ht="15">
      <c r="A216" s="296"/>
      <c r="B216" s="296"/>
      <c r="C216" s="296"/>
      <c r="D216" s="296"/>
      <c r="E216" s="296"/>
      <c r="F216" s="143"/>
      <c r="G216" s="296"/>
      <c r="H216" s="296"/>
      <c r="I216" s="296"/>
      <c r="J216" s="296"/>
      <c r="K216" s="296"/>
      <c r="L216" s="143"/>
      <c r="M216" s="296"/>
      <c r="N216" s="296"/>
      <c r="O216" s="296"/>
      <c r="P216" s="296"/>
      <c r="Q216" s="296"/>
      <c r="R216" s="143"/>
      <c r="S216" s="296"/>
      <c r="T216" s="296"/>
      <c r="U216" s="296"/>
      <c r="V216" s="296"/>
      <c r="W216" s="296"/>
      <c r="X216" s="143"/>
      <c r="Y216" s="296"/>
      <c r="Z216" s="296"/>
      <c r="AA216" s="296"/>
      <c r="AB216" s="296"/>
      <c r="AC216" s="296"/>
      <c r="AD216" s="143"/>
      <c r="AE216" s="296"/>
      <c r="AF216" s="296"/>
      <c r="AG216" s="296"/>
      <c r="AH216" s="296"/>
      <c r="AI216" s="296"/>
    </row>
    <row r="217" spans="1:35" s="69" customFormat="1" ht="15">
      <c r="A217" s="144"/>
      <c r="B217" s="145"/>
      <c r="C217" s="145"/>
      <c r="D217" s="145"/>
      <c r="E217" s="146"/>
      <c r="F217" s="143"/>
      <c r="G217" s="144"/>
      <c r="H217" s="145"/>
      <c r="I217" s="145"/>
      <c r="J217" s="145"/>
      <c r="K217" s="146"/>
      <c r="L217" s="143"/>
      <c r="M217" s="144"/>
      <c r="N217" s="145"/>
      <c r="O217" s="145"/>
      <c r="P217" s="145"/>
      <c r="Q217" s="146"/>
      <c r="R217" s="143"/>
      <c r="S217" s="144"/>
      <c r="T217" s="145"/>
      <c r="U217" s="145"/>
      <c r="V217" s="145"/>
      <c r="W217" s="146"/>
      <c r="X217" s="143"/>
      <c r="Y217" s="144"/>
      <c r="Z217" s="145"/>
      <c r="AA217" s="145"/>
      <c r="AB217" s="145"/>
      <c r="AC217" s="146"/>
      <c r="AD217" s="143"/>
      <c r="AE217" s="144"/>
      <c r="AF217" s="145"/>
      <c r="AG217" s="145"/>
      <c r="AH217" s="145"/>
      <c r="AI217" s="146"/>
    </row>
    <row r="218" spans="1:35" ht="15">
      <c r="A218" s="147"/>
      <c r="B218" s="148"/>
      <c r="C218" s="147"/>
      <c r="D218" s="149"/>
      <c r="E218" s="150"/>
      <c r="F218" s="147"/>
      <c r="G218" s="147"/>
      <c r="H218" s="148"/>
      <c r="I218" s="147"/>
      <c r="J218" s="149"/>
      <c r="K218" s="150"/>
      <c r="L218" s="147"/>
      <c r="M218" s="147"/>
      <c r="N218" s="148"/>
      <c r="O218" s="147"/>
      <c r="P218" s="149"/>
      <c r="Q218" s="150"/>
      <c r="R218" s="147"/>
      <c r="S218" s="147"/>
      <c r="T218" s="148"/>
      <c r="U218" s="147"/>
      <c r="V218" s="149"/>
      <c r="W218" s="150"/>
      <c r="X218" s="147"/>
      <c r="Y218" s="147"/>
      <c r="Z218" s="148"/>
      <c r="AA218" s="147"/>
      <c r="AB218" s="149"/>
      <c r="AC218" s="150"/>
      <c r="AD218" s="147"/>
      <c r="AE218" s="147"/>
      <c r="AF218" s="148"/>
      <c r="AG218" s="147"/>
      <c r="AH218" s="149"/>
      <c r="AI218" s="150"/>
    </row>
    <row r="219" spans="1:35" ht="15">
      <c r="A219" s="296"/>
      <c r="B219" s="296"/>
      <c r="C219" s="296"/>
      <c r="D219" s="296"/>
      <c r="E219" s="296"/>
      <c r="F219" s="151"/>
      <c r="G219" s="296"/>
      <c r="H219" s="296"/>
      <c r="I219" s="296"/>
      <c r="J219" s="296"/>
      <c r="K219" s="296"/>
      <c r="L219" s="151"/>
      <c r="M219" s="296"/>
      <c r="N219" s="296"/>
      <c r="O219" s="296"/>
      <c r="P219" s="296"/>
      <c r="Q219" s="296"/>
      <c r="R219" s="151"/>
      <c r="S219" s="296"/>
      <c r="T219" s="296"/>
      <c r="U219" s="296"/>
      <c r="V219" s="296"/>
      <c r="W219" s="296"/>
      <c r="X219" s="151"/>
      <c r="Y219" s="296"/>
      <c r="Z219" s="296"/>
      <c r="AA219" s="296"/>
      <c r="AB219" s="296"/>
      <c r="AC219" s="296"/>
      <c r="AD219" s="151"/>
      <c r="AE219" s="296"/>
      <c r="AF219" s="296"/>
      <c r="AG219" s="296"/>
      <c r="AH219" s="296"/>
      <c r="AI219" s="296"/>
    </row>
    <row r="220" spans="1:35" ht="15">
      <c r="A220" s="147"/>
      <c r="B220" s="148"/>
      <c r="C220" s="147"/>
      <c r="D220" s="149"/>
      <c r="E220" s="150"/>
      <c r="F220" s="147"/>
      <c r="G220" s="147"/>
      <c r="H220" s="148"/>
      <c r="I220" s="147"/>
      <c r="J220" s="149"/>
      <c r="K220" s="150"/>
      <c r="L220" s="147"/>
      <c r="M220" s="147"/>
      <c r="N220" s="148"/>
      <c r="O220" s="147"/>
      <c r="P220" s="149"/>
      <c r="Q220" s="150"/>
      <c r="R220" s="147"/>
      <c r="S220" s="147"/>
      <c r="T220" s="148"/>
      <c r="U220" s="147"/>
      <c r="V220" s="149"/>
      <c r="W220" s="150"/>
      <c r="X220" s="147"/>
      <c r="Y220" s="147"/>
      <c r="Z220" s="148"/>
      <c r="AA220" s="147"/>
      <c r="AB220" s="149"/>
      <c r="AC220" s="150"/>
      <c r="AD220" s="147"/>
      <c r="AE220" s="147"/>
      <c r="AF220" s="148"/>
      <c r="AG220" s="147"/>
      <c r="AH220" s="149"/>
      <c r="AI220" s="150"/>
    </row>
    <row r="221" spans="1:35" ht="15">
      <c r="A221" s="296"/>
      <c r="B221" s="296"/>
      <c r="C221" s="296"/>
      <c r="D221" s="296"/>
      <c r="E221" s="296"/>
      <c r="F221" s="151"/>
      <c r="G221" s="296"/>
      <c r="H221" s="296"/>
      <c r="I221" s="296"/>
      <c r="J221" s="296"/>
      <c r="K221" s="296"/>
      <c r="L221" s="151"/>
      <c r="M221" s="296"/>
      <c r="N221" s="296"/>
      <c r="O221" s="296"/>
      <c r="P221" s="296"/>
      <c r="Q221" s="296"/>
      <c r="R221" s="151"/>
      <c r="S221" s="296"/>
      <c r="T221" s="296"/>
      <c r="U221" s="296"/>
      <c r="V221" s="296"/>
      <c r="W221" s="296"/>
      <c r="X221" s="151"/>
      <c r="Y221" s="296"/>
      <c r="Z221" s="296"/>
      <c r="AA221" s="296"/>
      <c r="AB221" s="296"/>
      <c r="AC221" s="296"/>
      <c r="AD221" s="151"/>
      <c r="AE221" s="296"/>
      <c r="AF221" s="296"/>
      <c r="AG221" s="296"/>
      <c r="AH221" s="296"/>
      <c r="AI221" s="296"/>
    </row>
    <row r="222" spans="1:35" ht="15">
      <c r="A222" s="147"/>
      <c r="B222" s="148"/>
      <c r="C222" s="147"/>
      <c r="D222" s="149"/>
      <c r="E222" s="150"/>
      <c r="F222" s="147"/>
      <c r="G222" s="147"/>
      <c r="H222" s="148"/>
      <c r="I222" s="147"/>
      <c r="J222" s="149"/>
      <c r="K222" s="150"/>
      <c r="L222" s="147"/>
      <c r="M222" s="147"/>
      <c r="N222" s="148"/>
      <c r="O222" s="147"/>
      <c r="P222" s="149"/>
      <c r="Q222" s="150"/>
      <c r="R222" s="147"/>
      <c r="S222" s="147"/>
      <c r="T222" s="148"/>
      <c r="U222" s="147"/>
      <c r="V222" s="149"/>
      <c r="W222" s="150"/>
      <c r="X222" s="147"/>
      <c r="Y222" s="147"/>
      <c r="Z222" s="148"/>
      <c r="AA222" s="147"/>
      <c r="AB222" s="149"/>
      <c r="AC222" s="150"/>
      <c r="AD222" s="147"/>
      <c r="AE222" s="147"/>
      <c r="AF222" s="148"/>
      <c r="AG222" s="147"/>
      <c r="AH222" s="149"/>
      <c r="AI222" s="150"/>
    </row>
    <row r="223" spans="1:35" ht="15">
      <c r="A223" s="296"/>
      <c r="B223" s="296"/>
      <c r="C223" s="296"/>
      <c r="D223" s="296"/>
      <c r="E223" s="296"/>
      <c r="F223" s="151"/>
      <c r="G223" s="296"/>
      <c r="H223" s="296"/>
      <c r="I223" s="296"/>
      <c r="J223" s="296"/>
      <c r="K223" s="296"/>
      <c r="L223" s="151"/>
      <c r="M223" s="296"/>
      <c r="N223" s="296"/>
      <c r="O223" s="296"/>
      <c r="P223" s="296"/>
      <c r="Q223" s="296"/>
      <c r="R223" s="151"/>
      <c r="S223" s="296"/>
      <c r="T223" s="296"/>
      <c r="U223" s="296"/>
      <c r="V223" s="296"/>
      <c r="W223" s="296"/>
      <c r="X223" s="151"/>
      <c r="Y223" s="296"/>
      <c r="Z223" s="296"/>
      <c r="AA223" s="296"/>
      <c r="AB223" s="296"/>
      <c r="AC223" s="296"/>
      <c r="AD223" s="151"/>
      <c r="AE223" s="296"/>
      <c r="AF223" s="296"/>
      <c r="AG223" s="296"/>
      <c r="AH223" s="296"/>
      <c r="AI223" s="296"/>
    </row>
    <row r="224" spans="1:35" ht="15">
      <c r="A224" s="147"/>
      <c r="B224" s="148"/>
      <c r="C224" s="147"/>
      <c r="D224" s="149"/>
      <c r="E224" s="150"/>
      <c r="F224" s="147"/>
      <c r="G224" s="147"/>
      <c r="H224" s="148"/>
      <c r="I224" s="147"/>
      <c r="J224" s="149"/>
      <c r="K224" s="150"/>
      <c r="L224" s="147"/>
      <c r="M224" s="147"/>
      <c r="N224" s="148"/>
      <c r="O224" s="147"/>
      <c r="P224" s="149"/>
      <c r="Q224" s="150"/>
      <c r="R224" s="147"/>
      <c r="S224" s="147"/>
      <c r="T224" s="148"/>
      <c r="U224" s="147"/>
      <c r="V224" s="149"/>
      <c r="W224" s="150"/>
      <c r="X224" s="147"/>
      <c r="Y224" s="147"/>
      <c r="Z224" s="148"/>
      <c r="AA224" s="147"/>
      <c r="AB224" s="149"/>
      <c r="AC224" s="150"/>
      <c r="AD224" s="147"/>
      <c r="AE224" s="147"/>
      <c r="AF224" s="148"/>
      <c r="AG224" s="147"/>
      <c r="AH224" s="149"/>
      <c r="AI224" s="150"/>
    </row>
  </sheetData>
  <mergeCells count="521">
    <mergeCell ref="A170:W170"/>
    <mergeCell ref="A181:W181"/>
    <mergeCell ref="A192:W192"/>
    <mergeCell ref="A203:W203"/>
    <mergeCell ref="A2:AI2"/>
    <mergeCell ref="A82:W82"/>
    <mergeCell ref="A93:W93"/>
    <mergeCell ref="A104:W104"/>
    <mergeCell ref="A115:W115"/>
    <mergeCell ref="A126:W126"/>
    <mergeCell ref="A16:W16"/>
    <mergeCell ref="A27:W27"/>
    <mergeCell ref="A38:W38"/>
    <mergeCell ref="A49:W49"/>
    <mergeCell ref="A221:E221"/>
    <mergeCell ref="G221:K221"/>
    <mergeCell ref="M221:Q221"/>
    <mergeCell ref="S221:W221"/>
    <mergeCell ref="A223:E223"/>
    <mergeCell ref="G223:K223"/>
    <mergeCell ref="M223:Q223"/>
    <mergeCell ref="S223:W223"/>
    <mergeCell ref="A215:B215"/>
    <mergeCell ref="A216:E216"/>
    <mergeCell ref="G216:K216"/>
    <mergeCell ref="M216:Q216"/>
    <mergeCell ref="S216:W216"/>
    <mergeCell ref="A208:E208"/>
    <mergeCell ref="G208:K208"/>
    <mergeCell ref="M208:Q208"/>
    <mergeCell ref="A219:E219"/>
    <mergeCell ref="G219:K219"/>
    <mergeCell ref="M219:Q219"/>
    <mergeCell ref="S219:W219"/>
    <mergeCell ref="A210:E210"/>
    <mergeCell ref="G210:K210"/>
    <mergeCell ref="M210:Q210"/>
    <mergeCell ref="S210:W210"/>
    <mergeCell ref="A212:E212"/>
    <mergeCell ref="G212:K212"/>
    <mergeCell ref="S208:W208"/>
    <mergeCell ref="A214:W214"/>
    <mergeCell ref="A199:E199"/>
    <mergeCell ref="G199:K199"/>
    <mergeCell ref="M199:Q199"/>
    <mergeCell ref="S199:W199"/>
    <mergeCell ref="A201:E201"/>
    <mergeCell ref="G201:K201"/>
    <mergeCell ref="M201:Q201"/>
    <mergeCell ref="A205:E205"/>
    <mergeCell ref="M212:Q212"/>
    <mergeCell ref="S212:W212"/>
    <mergeCell ref="A204:B204"/>
    <mergeCell ref="S201:W201"/>
    <mergeCell ref="G205:K205"/>
    <mergeCell ref="M205:Q205"/>
    <mergeCell ref="S205:W205"/>
    <mergeCell ref="M190:Q190"/>
    <mergeCell ref="S190:W190"/>
    <mergeCell ref="A194:E194"/>
    <mergeCell ref="G194:K194"/>
    <mergeCell ref="M194:Q194"/>
    <mergeCell ref="S194:W194"/>
    <mergeCell ref="A197:E197"/>
    <mergeCell ref="G197:K197"/>
    <mergeCell ref="M197:Q197"/>
    <mergeCell ref="S197:W197"/>
    <mergeCell ref="A177:E177"/>
    <mergeCell ref="G177:K177"/>
    <mergeCell ref="M177:Q177"/>
    <mergeCell ref="S177:W177"/>
    <mergeCell ref="A179:E179"/>
    <mergeCell ref="G179:K179"/>
    <mergeCell ref="M179:Q179"/>
    <mergeCell ref="S179:W179"/>
    <mergeCell ref="A193:B193"/>
    <mergeCell ref="A182:B182"/>
    <mergeCell ref="A183:E183"/>
    <mergeCell ref="G183:K183"/>
    <mergeCell ref="M183:Q183"/>
    <mergeCell ref="S183:W183"/>
    <mergeCell ref="A186:E186"/>
    <mergeCell ref="G186:K186"/>
    <mergeCell ref="M186:Q186"/>
    <mergeCell ref="S186:W186"/>
    <mergeCell ref="A188:E188"/>
    <mergeCell ref="G188:K188"/>
    <mergeCell ref="M188:Q188"/>
    <mergeCell ref="S188:W188"/>
    <mergeCell ref="A190:E190"/>
    <mergeCell ref="G190:K190"/>
    <mergeCell ref="A171:B171"/>
    <mergeCell ref="A172:E172"/>
    <mergeCell ref="G172:K172"/>
    <mergeCell ref="M172:Q172"/>
    <mergeCell ref="S172:W172"/>
    <mergeCell ref="A175:E175"/>
    <mergeCell ref="G175:K175"/>
    <mergeCell ref="M175:Q175"/>
    <mergeCell ref="S175:W175"/>
    <mergeCell ref="A164:E164"/>
    <mergeCell ref="G164:K164"/>
    <mergeCell ref="M164:Q164"/>
    <mergeCell ref="S164:W164"/>
    <mergeCell ref="A166:E166"/>
    <mergeCell ref="G166:K166"/>
    <mergeCell ref="M166:Q166"/>
    <mergeCell ref="S166:W166"/>
    <mergeCell ref="A168:E168"/>
    <mergeCell ref="G168:K168"/>
    <mergeCell ref="M168:Q168"/>
    <mergeCell ref="S168:W168"/>
    <mergeCell ref="A138:B138"/>
    <mergeCell ref="M146:Q146"/>
    <mergeCell ref="S146:W146"/>
    <mergeCell ref="A149:B149"/>
    <mergeCell ref="A150:E150"/>
    <mergeCell ref="G150:K150"/>
    <mergeCell ref="M150:Q150"/>
    <mergeCell ref="S150:W150"/>
    <mergeCell ref="M157:Q157"/>
    <mergeCell ref="S157:W157"/>
    <mergeCell ref="A148:W148"/>
    <mergeCell ref="A122:E122"/>
    <mergeCell ref="G122:K122"/>
    <mergeCell ref="M122:Q122"/>
    <mergeCell ref="S122:W122"/>
    <mergeCell ref="A124:E124"/>
    <mergeCell ref="G124:K124"/>
    <mergeCell ref="M124:Q124"/>
    <mergeCell ref="S124:W124"/>
    <mergeCell ref="A137:W137"/>
    <mergeCell ref="A116:B116"/>
    <mergeCell ref="A117:E117"/>
    <mergeCell ref="G117:K117"/>
    <mergeCell ref="M117:Q117"/>
    <mergeCell ref="S117:W117"/>
    <mergeCell ref="A120:E120"/>
    <mergeCell ref="G120:K120"/>
    <mergeCell ref="M120:Q120"/>
    <mergeCell ref="S120:W120"/>
    <mergeCell ref="A109:E109"/>
    <mergeCell ref="G109:K109"/>
    <mergeCell ref="M109:Q109"/>
    <mergeCell ref="S109:W109"/>
    <mergeCell ref="A111:E111"/>
    <mergeCell ref="G111:K111"/>
    <mergeCell ref="M111:Q111"/>
    <mergeCell ref="S111:W111"/>
    <mergeCell ref="A113:E113"/>
    <mergeCell ref="G113:K113"/>
    <mergeCell ref="M113:Q113"/>
    <mergeCell ref="S113:W113"/>
    <mergeCell ref="M100:Q100"/>
    <mergeCell ref="S100:W100"/>
    <mergeCell ref="A102:E102"/>
    <mergeCell ref="G102:K102"/>
    <mergeCell ref="M102:Q102"/>
    <mergeCell ref="S102:W102"/>
    <mergeCell ref="A105:B105"/>
    <mergeCell ref="A106:E106"/>
    <mergeCell ref="G106:K106"/>
    <mergeCell ref="M106:Q106"/>
    <mergeCell ref="S106:W106"/>
    <mergeCell ref="A133:E133"/>
    <mergeCell ref="G133:K133"/>
    <mergeCell ref="M133:Q133"/>
    <mergeCell ref="S133:W133"/>
    <mergeCell ref="A135:E135"/>
    <mergeCell ref="G135:K135"/>
    <mergeCell ref="M135:Q135"/>
    <mergeCell ref="S135:W135"/>
    <mergeCell ref="A83:B83"/>
    <mergeCell ref="A84:E84"/>
    <mergeCell ref="G84:K84"/>
    <mergeCell ref="M84:Q84"/>
    <mergeCell ref="S84:W84"/>
    <mergeCell ref="A87:E87"/>
    <mergeCell ref="G87:K87"/>
    <mergeCell ref="M87:Q87"/>
    <mergeCell ref="S87:W87"/>
    <mergeCell ref="A89:E89"/>
    <mergeCell ref="G89:K89"/>
    <mergeCell ref="M89:Q89"/>
    <mergeCell ref="S89:W89"/>
    <mergeCell ref="A91:E91"/>
    <mergeCell ref="G91:K91"/>
    <mergeCell ref="M91:Q91"/>
    <mergeCell ref="AE32:AI32"/>
    <mergeCell ref="AE34:AI34"/>
    <mergeCell ref="AE36:AI36"/>
    <mergeCell ref="A127:B127"/>
    <mergeCell ref="A128:E128"/>
    <mergeCell ref="G128:K128"/>
    <mergeCell ref="M128:Q128"/>
    <mergeCell ref="S128:W128"/>
    <mergeCell ref="A131:E131"/>
    <mergeCell ref="G131:K131"/>
    <mergeCell ref="M131:Q131"/>
    <mergeCell ref="S131:W131"/>
    <mergeCell ref="S91:W91"/>
    <mergeCell ref="A94:B94"/>
    <mergeCell ref="A95:E95"/>
    <mergeCell ref="G95:K95"/>
    <mergeCell ref="M95:Q95"/>
    <mergeCell ref="S95:W95"/>
    <mergeCell ref="A98:E98"/>
    <mergeCell ref="G98:K98"/>
    <mergeCell ref="M98:Q98"/>
    <mergeCell ref="S98:W98"/>
    <mergeCell ref="A100:E100"/>
    <mergeCell ref="G100:K100"/>
    <mergeCell ref="AE7:AI7"/>
    <mergeCell ref="AE10:AI10"/>
    <mergeCell ref="AE12:AI12"/>
    <mergeCell ref="AE14:AI14"/>
    <mergeCell ref="AE18:AI18"/>
    <mergeCell ref="AE21:AI21"/>
    <mergeCell ref="AE23:AI23"/>
    <mergeCell ref="AE25:AI25"/>
    <mergeCell ref="AE29:AI29"/>
    <mergeCell ref="A12:E12"/>
    <mergeCell ref="G12:K12"/>
    <mergeCell ref="M12:Q12"/>
    <mergeCell ref="S12:W12"/>
    <mergeCell ref="A14:E14"/>
    <mergeCell ref="G14:K14"/>
    <mergeCell ref="M14:Q14"/>
    <mergeCell ref="S14:W14"/>
    <mergeCell ref="A7:E7"/>
    <mergeCell ref="G7:K7"/>
    <mergeCell ref="M7:Q7"/>
    <mergeCell ref="S7:W7"/>
    <mergeCell ref="A10:E10"/>
    <mergeCell ref="G10:K10"/>
    <mergeCell ref="M10:Q10"/>
    <mergeCell ref="S10:W10"/>
    <mergeCell ref="A23:E23"/>
    <mergeCell ref="G23:K23"/>
    <mergeCell ref="M23:Q23"/>
    <mergeCell ref="S23:W23"/>
    <mergeCell ref="A25:E25"/>
    <mergeCell ref="G25:K25"/>
    <mergeCell ref="M25:Q25"/>
    <mergeCell ref="S25:W25"/>
    <mergeCell ref="A17:B17"/>
    <mergeCell ref="A18:E18"/>
    <mergeCell ref="G18:K18"/>
    <mergeCell ref="M18:Q18"/>
    <mergeCell ref="S18:W18"/>
    <mergeCell ref="A21:E21"/>
    <mergeCell ref="G21:K21"/>
    <mergeCell ref="M21:Q21"/>
    <mergeCell ref="S21:W21"/>
    <mergeCell ref="A34:E34"/>
    <mergeCell ref="G34:K34"/>
    <mergeCell ref="M34:Q34"/>
    <mergeCell ref="S34:W34"/>
    <mergeCell ref="A36:E36"/>
    <mergeCell ref="G36:K36"/>
    <mergeCell ref="M36:Q36"/>
    <mergeCell ref="S36:W36"/>
    <mergeCell ref="A28:B28"/>
    <mergeCell ref="A29:E29"/>
    <mergeCell ref="G29:K29"/>
    <mergeCell ref="M29:Q29"/>
    <mergeCell ref="S29:W29"/>
    <mergeCell ref="A32:E32"/>
    <mergeCell ref="G32:K32"/>
    <mergeCell ref="M32:Q32"/>
    <mergeCell ref="S32:W32"/>
    <mergeCell ref="A45:E45"/>
    <mergeCell ref="G45:K45"/>
    <mergeCell ref="M45:Q45"/>
    <mergeCell ref="S45:W45"/>
    <mergeCell ref="A47:E47"/>
    <mergeCell ref="G47:K47"/>
    <mergeCell ref="M47:Q47"/>
    <mergeCell ref="S47:W47"/>
    <mergeCell ref="A39:B39"/>
    <mergeCell ref="A40:E40"/>
    <mergeCell ref="G40:K40"/>
    <mergeCell ref="M40:Q40"/>
    <mergeCell ref="S40:W40"/>
    <mergeCell ref="A43:E43"/>
    <mergeCell ref="G43:K43"/>
    <mergeCell ref="M43:Q43"/>
    <mergeCell ref="S43:W43"/>
    <mergeCell ref="A50:B50"/>
    <mergeCell ref="A51:E51"/>
    <mergeCell ref="G51:K51"/>
    <mergeCell ref="M51:Q51"/>
    <mergeCell ref="S51:W51"/>
    <mergeCell ref="A54:E54"/>
    <mergeCell ref="G54:K54"/>
    <mergeCell ref="M54:Q54"/>
    <mergeCell ref="S54:W54"/>
    <mergeCell ref="M65:Q65"/>
    <mergeCell ref="S65:W65"/>
    <mergeCell ref="A56:E56"/>
    <mergeCell ref="G56:K56"/>
    <mergeCell ref="M56:Q56"/>
    <mergeCell ref="S56:W56"/>
    <mergeCell ref="A58:E58"/>
    <mergeCell ref="G58:K58"/>
    <mergeCell ref="M58:Q58"/>
    <mergeCell ref="S58:W58"/>
    <mergeCell ref="A60:W60"/>
    <mergeCell ref="A78:E78"/>
    <mergeCell ref="G78:K78"/>
    <mergeCell ref="M78:Q78"/>
    <mergeCell ref="S78:W78"/>
    <mergeCell ref="A80:E80"/>
    <mergeCell ref="G80:K80"/>
    <mergeCell ref="M80:Q80"/>
    <mergeCell ref="S80:W80"/>
    <mergeCell ref="A72:B72"/>
    <mergeCell ref="A73:E73"/>
    <mergeCell ref="G73:K73"/>
    <mergeCell ref="M73:Q73"/>
    <mergeCell ref="S73:W73"/>
    <mergeCell ref="A76:E76"/>
    <mergeCell ref="G76:K76"/>
    <mergeCell ref="M76:Q76"/>
    <mergeCell ref="S76:W76"/>
    <mergeCell ref="A139:E139"/>
    <mergeCell ref="G139:K139"/>
    <mergeCell ref="M139:Q139"/>
    <mergeCell ref="S139:W139"/>
    <mergeCell ref="A153:E153"/>
    <mergeCell ref="G153:K153"/>
    <mergeCell ref="M153:Q153"/>
    <mergeCell ref="S153:W153"/>
    <mergeCell ref="A146:E146"/>
    <mergeCell ref="G146:K146"/>
    <mergeCell ref="A142:E142"/>
    <mergeCell ref="G142:K142"/>
    <mergeCell ref="M142:Q142"/>
    <mergeCell ref="S142:W142"/>
    <mergeCell ref="A144:E144"/>
    <mergeCell ref="G144:K144"/>
    <mergeCell ref="M144:Q144"/>
    <mergeCell ref="S144:W144"/>
    <mergeCell ref="A155:E155"/>
    <mergeCell ref="G155:K155"/>
    <mergeCell ref="M155:Q155"/>
    <mergeCell ref="S155:W155"/>
    <mergeCell ref="A161:E161"/>
    <mergeCell ref="M161:Q161"/>
    <mergeCell ref="S161:W161"/>
    <mergeCell ref="A157:E157"/>
    <mergeCell ref="G157:K157"/>
    <mergeCell ref="G161:K161"/>
    <mergeCell ref="A160:B160"/>
    <mergeCell ref="A159:W159"/>
    <mergeCell ref="AE40:AI40"/>
    <mergeCell ref="AE43:AI43"/>
    <mergeCell ref="AE45:AI45"/>
    <mergeCell ref="AE47:AI47"/>
    <mergeCell ref="AE51:AI51"/>
    <mergeCell ref="AE54:AI54"/>
    <mergeCell ref="A71:W71"/>
    <mergeCell ref="A5:W5"/>
    <mergeCell ref="A6:W6"/>
    <mergeCell ref="A67:E67"/>
    <mergeCell ref="G67:K67"/>
    <mergeCell ref="M67:Q67"/>
    <mergeCell ref="S67:W67"/>
    <mergeCell ref="A69:E69"/>
    <mergeCell ref="G69:K69"/>
    <mergeCell ref="M69:Q69"/>
    <mergeCell ref="S69:W69"/>
    <mergeCell ref="A61:B61"/>
    <mergeCell ref="A62:E62"/>
    <mergeCell ref="G62:K62"/>
    <mergeCell ref="M62:Q62"/>
    <mergeCell ref="S62:W62"/>
    <mergeCell ref="A65:E65"/>
    <mergeCell ref="G65:K65"/>
    <mergeCell ref="AE73:AI73"/>
    <mergeCell ref="AE76:AI76"/>
    <mergeCell ref="AE78:AI78"/>
    <mergeCell ref="AE80:AI80"/>
    <mergeCell ref="AE84:AI84"/>
    <mergeCell ref="AE87:AI87"/>
    <mergeCell ref="AE56:AI56"/>
    <mergeCell ref="AE58:AI58"/>
    <mergeCell ref="AE62:AI62"/>
    <mergeCell ref="AE65:AI65"/>
    <mergeCell ref="AE67:AI67"/>
    <mergeCell ref="AE69:AI69"/>
    <mergeCell ref="AE106:AI106"/>
    <mergeCell ref="AE109:AI109"/>
    <mergeCell ref="AE111:AI111"/>
    <mergeCell ref="AE113:AI113"/>
    <mergeCell ref="AE117:AI117"/>
    <mergeCell ref="AE120:AI120"/>
    <mergeCell ref="AE89:AI89"/>
    <mergeCell ref="AE91:AI91"/>
    <mergeCell ref="AE95:AI95"/>
    <mergeCell ref="AE98:AI98"/>
    <mergeCell ref="AE100:AI100"/>
    <mergeCell ref="AE102:AI102"/>
    <mergeCell ref="AE139:AI139"/>
    <mergeCell ref="AE142:AI142"/>
    <mergeCell ref="AE144:AI144"/>
    <mergeCell ref="AE146:AI146"/>
    <mergeCell ref="AE150:AI150"/>
    <mergeCell ref="AE153:AI153"/>
    <mergeCell ref="AE122:AI122"/>
    <mergeCell ref="AE124:AI124"/>
    <mergeCell ref="AE128:AI128"/>
    <mergeCell ref="AE131:AI131"/>
    <mergeCell ref="AE133:AI133"/>
    <mergeCell ref="AE135:AI135"/>
    <mergeCell ref="AE177:AI177"/>
    <mergeCell ref="AE179:AI179"/>
    <mergeCell ref="AE183:AI183"/>
    <mergeCell ref="AE186:AI186"/>
    <mergeCell ref="AE155:AI155"/>
    <mergeCell ref="AE157:AI157"/>
    <mergeCell ref="AE161:AI161"/>
    <mergeCell ref="AE164:AI164"/>
    <mergeCell ref="AE166:AI166"/>
    <mergeCell ref="AE168:AI168"/>
    <mergeCell ref="AE221:AI221"/>
    <mergeCell ref="AE223:AI223"/>
    <mergeCell ref="Y7:AC7"/>
    <mergeCell ref="Y10:AC10"/>
    <mergeCell ref="Y12:AC12"/>
    <mergeCell ref="Y14:AC14"/>
    <mergeCell ref="Y18:AC18"/>
    <mergeCell ref="Y21:AC21"/>
    <mergeCell ref="Y23:AC23"/>
    <mergeCell ref="Y25:AC25"/>
    <mergeCell ref="AE205:AI205"/>
    <mergeCell ref="AE208:AI208"/>
    <mergeCell ref="AE210:AI210"/>
    <mergeCell ref="AE212:AI212"/>
    <mergeCell ref="AE216:AI216"/>
    <mergeCell ref="AE219:AI219"/>
    <mergeCell ref="AE188:AI188"/>
    <mergeCell ref="AE190:AI190"/>
    <mergeCell ref="AE194:AI194"/>
    <mergeCell ref="AE197:AI197"/>
    <mergeCell ref="AE199:AI199"/>
    <mergeCell ref="AE201:AI201"/>
    <mergeCell ref="AE172:AI172"/>
    <mergeCell ref="AE175:AI175"/>
    <mergeCell ref="Y45:AC45"/>
    <mergeCell ref="Y47:AC47"/>
    <mergeCell ref="Y51:AC51"/>
    <mergeCell ref="Y54:AC54"/>
    <mergeCell ref="Y56:AC56"/>
    <mergeCell ref="Y58:AC58"/>
    <mergeCell ref="Y29:AC29"/>
    <mergeCell ref="Y32:AC32"/>
    <mergeCell ref="Y34:AC34"/>
    <mergeCell ref="Y36:AC36"/>
    <mergeCell ref="Y40:AC40"/>
    <mergeCell ref="Y43:AC43"/>
    <mergeCell ref="Y78:AC78"/>
    <mergeCell ref="Y80:AC80"/>
    <mergeCell ref="Y84:AC84"/>
    <mergeCell ref="Y87:AC87"/>
    <mergeCell ref="Y89:AC89"/>
    <mergeCell ref="Y91:AC91"/>
    <mergeCell ref="Y62:AC62"/>
    <mergeCell ref="Y65:AC65"/>
    <mergeCell ref="Y67:AC67"/>
    <mergeCell ref="Y69:AC69"/>
    <mergeCell ref="Y73:AC73"/>
    <mergeCell ref="Y76:AC76"/>
    <mergeCell ref="Y111:AC111"/>
    <mergeCell ref="Y113:AC113"/>
    <mergeCell ref="Y117:AC117"/>
    <mergeCell ref="Y120:AC120"/>
    <mergeCell ref="Y122:AC122"/>
    <mergeCell ref="Y124:AC124"/>
    <mergeCell ref="Y95:AC95"/>
    <mergeCell ref="Y98:AC98"/>
    <mergeCell ref="Y100:AC100"/>
    <mergeCell ref="Y102:AC102"/>
    <mergeCell ref="Y106:AC106"/>
    <mergeCell ref="Y109:AC109"/>
    <mergeCell ref="Y144:AC144"/>
    <mergeCell ref="Y146:AC146"/>
    <mergeCell ref="Y150:AC150"/>
    <mergeCell ref="Y153:AC153"/>
    <mergeCell ref="Y155:AC155"/>
    <mergeCell ref="Y157:AC157"/>
    <mergeCell ref="Y128:AC128"/>
    <mergeCell ref="Y131:AC131"/>
    <mergeCell ref="Y133:AC133"/>
    <mergeCell ref="Y135:AC135"/>
    <mergeCell ref="Y139:AC139"/>
    <mergeCell ref="Y142:AC142"/>
    <mergeCell ref="Y177:AC177"/>
    <mergeCell ref="Y179:AC179"/>
    <mergeCell ref="Y183:AC183"/>
    <mergeCell ref="Y186:AC186"/>
    <mergeCell ref="Y188:AC188"/>
    <mergeCell ref="Y190:AC190"/>
    <mergeCell ref="Y161:AC161"/>
    <mergeCell ref="Y164:AC164"/>
    <mergeCell ref="Y166:AC166"/>
    <mergeCell ref="Y168:AC168"/>
    <mergeCell ref="Y172:AC172"/>
    <mergeCell ref="Y175:AC175"/>
    <mergeCell ref="Y210:AC210"/>
    <mergeCell ref="Y212:AC212"/>
    <mergeCell ref="Y216:AC216"/>
    <mergeCell ref="Y219:AC219"/>
    <mergeCell ref="Y221:AC221"/>
    <mergeCell ref="Y223:AC223"/>
    <mergeCell ref="Y194:AC194"/>
    <mergeCell ref="Y197:AC197"/>
    <mergeCell ref="Y199:AC199"/>
    <mergeCell ref="Y201:AC201"/>
    <mergeCell ref="Y205:AC205"/>
    <mergeCell ref="Y208:AC208"/>
  </mergeCells>
  <printOptions horizontalCentered="1"/>
  <pageMargins left="0.39370078740157483" right="0.39370078740157483" top="0.39370078740157483" bottom="0.19685039370078741" header="0.51181102362204722" footer="0.51181102362204722"/>
  <pageSetup paperSize="9" scale="75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L83"/>
  <sheetViews>
    <sheetView zoomScaleNormal="100" workbookViewId="0"/>
  </sheetViews>
  <sheetFormatPr baseColWidth="10" defaultRowHeight="12.75"/>
  <cols>
    <col min="1" max="1" width="4.5703125" customWidth="1"/>
    <col min="2" max="2" width="3.7109375" customWidth="1"/>
    <col min="3" max="3" width="6.28515625" bestFit="1" customWidth="1"/>
    <col min="4" max="4" width="7.140625" customWidth="1"/>
    <col min="5" max="5" width="28.7109375" customWidth="1"/>
    <col min="6" max="6" width="25.7109375" customWidth="1"/>
    <col min="7" max="7" width="12.7109375" hidden="1" customWidth="1"/>
    <col min="8" max="8" width="6" customWidth="1"/>
    <col min="9" max="9" width="7.7109375" customWidth="1"/>
    <col min="10" max="10" width="6.7109375" customWidth="1"/>
    <col min="11" max="11" width="9" bestFit="1" customWidth="1"/>
    <col min="12" max="12" width="4.7109375" customWidth="1"/>
  </cols>
  <sheetData>
    <row r="1" spans="1:12" ht="50.25" customHeight="1">
      <c r="C1" s="98"/>
      <c r="D1" s="98"/>
      <c r="E1" s="350" t="str">
        <f>'Startplan BMF BM Wels2015'!A3</f>
        <v>34. Kegel-Bundesfinanzmeisterschaft  2015</v>
      </c>
      <c r="F1" s="350"/>
      <c r="G1" s="350"/>
      <c r="H1" s="350"/>
      <c r="I1" s="350"/>
      <c r="J1" s="98"/>
      <c r="K1" s="98"/>
      <c r="L1" s="98"/>
    </row>
    <row r="2" spans="1:12" ht="35.25" customHeight="1">
      <c r="D2" s="353" t="s">
        <v>677</v>
      </c>
      <c r="E2" s="353"/>
      <c r="F2" s="353"/>
      <c r="G2" s="353"/>
      <c r="H2" s="353"/>
      <c r="I2" s="353"/>
      <c r="J2" s="353"/>
      <c r="K2" s="97"/>
      <c r="L2" s="97"/>
    </row>
    <row r="3" spans="1:12" s="89" customFormat="1" ht="21.75" customHeight="1">
      <c r="C3" s="87" t="s">
        <v>681</v>
      </c>
      <c r="D3" s="101" t="s">
        <v>716</v>
      </c>
      <c r="E3" s="91" t="s">
        <v>659</v>
      </c>
      <c r="F3" s="91" t="s">
        <v>715</v>
      </c>
      <c r="G3" s="87" t="s">
        <v>678</v>
      </c>
      <c r="H3" s="87" t="s">
        <v>680</v>
      </c>
      <c r="I3" s="88" t="s">
        <v>655</v>
      </c>
      <c r="J3" s="88" t="s">
        <v>656</v>
      </c>
      <c r="K3" s="88" t="s">
        <v>657</v>
      </c>
      <c r="L3" s="88" t="s">
        <v>658</v>
      </c>
    </row>
    <row r="4" spans="1:12" ht="15.75" customHeight="1">
      <c r="A4" s="359" t="str">
        <f>'Startplan BMF BM Wels2015'!A9:L9</f>
        <v>Freitag, 12. Juni 2015</v>
      </c>
      <c r="B4" s="354">
        <v>0.375</v>
      </c>
      <c r="C4" s="228">
        <v>1</v>
      </c>
      <c r="D4" s="229">
        <f>'Startplan BMF BM Wels2015'!C11</f>
        <v>100</v>
      </c>
      <c r="E4" s="230" t="str">
        <f>IF(D4=0,"",VLOOKUP(D4,Nummern!$A$2:$H$540,2,FALSE))</f>
        <v>WEINBERGER Manuela</v>
      </c>
      <c r="F4" s="231" t="str">
        <f>IF(D4=0,"",VLOOKUP(D4,Nummern!$A$2:$H$540,3,FALSE))</f>
        <v>Oberösterreich Damen</v>
      </c>
      <c r="G4" s="232" t="str">
        <f>IF(D4="","",VLOOKUP(D4,Nummern!$A$2:$H$540,7,FALSE))</f>
        <v>OÖD</v>
      </c>
      <c r="H4" s="233" t="str">
        <f>IF(D4=0,"",VLOOKUP(D4,Nummern!$A$2:$H$540,5,FALSE))</f>
        <v>W</v>
      </c>
      <c r="I4" s="233">
        <f>IF($D4=0,"",Wurfzettel!F10)</f>
        <v>352</v>
      </c>
      <c r="J4" s="233">
        <f>IF($D4=0,"",Wurfzettel!G10)</f>
        <v>184</v>
      </c>
      <c r="K4" s="234">
        <f>IF($D4=0,"",Wurfzettel!H10)</f>
        <v>536</v>
      </c>
      <c r="L4" s="233">
        <f>IF($D4=0,"",Wurfzettel!I10)</f>
        <v>6</v>
      </c>
    </row>
    <row r="5" spans="1:12" ht="15.75" customHeight="1">
      <c r="A5" s="360"/>
      <c r="B5" s="355"/>
      <c r="C5" s="228">
        <v>2</v>
      </c>
      <c r="D5" s="229">
        <f>'Startplan BMF BM Wels2015'!F11</f>
        <v>101</v>
      </c>
      <c r="E5" s="230" t="str">
        <f>IF(D5=0,"",VLOOKUP(D5,Nummern!$A$2:$H$540,2,FALSE))</f>
        <v>EVERS Cordula</v>
      </c>
      <c r="F5" s="231" t="str">
        <f>IF(D5=0,"",VLOOKUP(D5,Nummern!$A$2:$H$540,3,FALSE))</f>
        <v>Oberösterreich Damen</v>
      </c>
      <c r="G5" s="232" t="str">
        <f>IF(D5="","",VLOOKUP(D5,Nummern!$A$2:$H$540,7,FALSE))</f>
        <v>OÖD</v>
      </c>
      <c r="H5" s="233" t="str">
        <f>IF(D5=0,"",VLOOKUP(D5,Nummern!$A$2:$H$540,5,FALSE))</f>
        <v>W</v>
      </c>
      <c r="I5" s="233">
        <f>IF($D5=0,"",Wurfzettel!F20)</f>
        <v>327</v>
      </c>
      <c r="J5" s="233">
        <f>IF($D5=0,"",Wurfzettel!G20)</f>
        <v>157</v>
      </c>
      <c r="K5" s="234">
        <f>IF($D5=0,"",Wurfzettel!H20)</f>
        <v>484</v>
      </c>
      <c r="L5" s="233">
        <f>IF($D5=0,"",Wurfzettel!I20)</f>
        <v>13</v>
      </c>
    </row>
    <row r="6" spans="1:12" ht="15.75" customHeight="1">
      <c r="A6" s="360"/>
      <c r="B6" s="355"/>
      <c r="C6" s="228">
        <v>3</v>
      </c>
      <c r="D6" s="229">
        <f>'Startplan BMF BM Wels2015'!I11</f>
        <v>0</v>
      </c>
      <c r="E6" s="230" t="str">
        <f>IF(D6=0,"",VLOOKUP(D6,Nummern!$A$2:$H$540,2,FALSE))</f>
        <v/>
      </c>
      <c r="F6" s="231" t="str">
        <f>IF(D6=0,"",VLOOKUP(D6,Nummern!$A$2:$H$540,3,FALSE))</f>
        <v/>
      </c>
      <c r="G6" s="232" t="e">
        <f>IF(D6="","",VLOOKUP(D6,Nummern!$A$2:$H$540,7,FALSE))</f>
        <v>#N/A</v>
      </c>
      <c r="H6" s="233" t="str">
        <f>IF(D6=0,"",VLOOKUP(D6,Nummern!$A$2:$H$540,5,FALSE))</f>
        <v/>
      </c>
      <c r="I6" s="233" t="str">
        <f>IF($D6=0,"",Wurfzettel!F30)</f>
        <v/>
      </c>
      <c r="J6" s="233" t="str">
        <f>IF($D6=0,"",Wurfzettel!G30)</f>
        <v/>
      </c>
      <c r="K6" s="234" t="str">
        <f>IF($D6=0,"",Wurfzettel!H30)</f>
        <v/>
      </c>
      <c r="L6" s="233" t="str">
        <f>IF($D6=0,"",Wurfzettel!I30)</f>
        <v/>
      </c>
    </row>
    <row r="7" spans="1:12" ht="15.75" customHeight="1">
      <c r="A7" s="360"/>
      <c r="B7" s="355"/>
      <c r="C7" s="228">
        <v>4</v>
      </c>
      <c r="D7" s="229">
        <f>'Startplan BMF BM Wels2015'!L11</f>
        <v>124</v>
      </c>
      <c r="E7" s="230" t="str">
        <f>IF(D7=0,"",VLOOKUP(D7,Nummern!$A$2:$H$540,2,FALSE))</f>
        <v>LECHNER Karl</v>
      </c>
      <c r="F7" s="231" t="str">
        <f>IF(D7=0,"",VLOOKUP(D7,Nummern!$A$2:$H$540,3,FALSE))</f>
        <v>Oberösterreich Herren 1</v>
      </c>
      <c r="G7" s="232" t="str">
        <f>IF(D7="","",VLOOKUP(D7,Nummern!$A$2:$H$540,7,FALSE))</f>
        <v>OÖ 1</v>
      </c>
      <c r="H7" s="233" t="str">
        <f>IF(D7=0,"",VLOOKUP(D7,Nummern!$A$2:$H$540,5,FALSE))</f>
        <v>M</v>
      </c>
      <c r="I7" s="233">
        <f>IF($D7=0,"",Wurfzettel!F40)</f>
        <v>353</v>
      </c>
      <c r="J7" s="233">
        <f>IF($D7=0,"",Wurfzettel!G40)</f>
        <v>151</v>
      </c>
      <c r="K7" s="234">
        <f>IF($D7=0,"",Wurfzettel!H40)</f>
        <v>504</v>
      </c>
      <c r="L7" s="233">
        <f>IF($D7=0,"",Wurfzettel!I40)</f>
        <v>10</v>
      </c>
    </row>
    <row r="8" spans="1:12" ht="15.75" customHeight="1">
      <c r="A8" s="360"/>
      <c r="B8" s="355"/>
      <c r="C8" s="228">
        <v>5</v>
      </c>
      <c r="D8" s="229">
        <f>'Startplan BMF BM Wels2015'!O11</f>
        <v>136</v>
      </c>
      <c r="E8" s="230" t="str">
        <f>IF(D8=0,"",VLOOKUP(D8,Nummern!$A$2:$H$540,2,FALSE))</f>
        <v>LEHNER Christian</v>
      </c>
      <c r="F8" s="231" t="str">
        <f>IF(D8=0,"",VLOOKUP(D8,Nummern!$A$2:$H$540,3,FALSE))</f>
        <v>Öberösterreich Herren 3</v>
      </c>
      <c r="G8" s="232" t="str">
        <f>IF(D8="","",VLOOKUP(D8,Nummern!$A$2:$H$540,7,FALSE))</f>
        <v>OÖ 3</v>
      </c>
      <c r="H8" s="233" t="str">
        <f>IF(D8=0,"",VLOOKUP(D8,Nummern!$A$2:$H$540,5,FALSE))</f>
        <v>M</v>
      </c>
      <c r="I8" s="233">
        <f>IF($D8=0,"",Wurfzettel!F50)</f>
        <v>336</v>
      </c>
      <c r="J8" s="233">
        <f>IF($D8=0,"",Wurfzettel!G50)</f>
        <v>139</v>
      </c>
      <c r="K8" s="234">
        <f>IF($D8=0,"",Wurfzettel!H50)</f>
        <v>475</v>
      </c>
      <c r="L8" s="233">
        <f>IF($D8=0,"",Wurfzettel!I50)</f>
        <v>10</v>
      </c>
    </row>
    <row r="9" spans="1:12" ht="15.75" customHeight="1">
      <c r="A9" s="360"/>
      <c r="B9" s="356"/>
      <c r="C9" s="228">
        <v>6</v>
      </c>
      <c r="D9" s="229">
        <f>'Startplan BMF BM Wels2015'!R11</f>
        <v>131</v>
      </c>
      <c r="E9" s="230" t="str">
        <f>IF(D9=0,"",VLOOKUP(D9,Nummern!$A$2:$H$540,2,FALSE))</f>
        <v xml:space="preserve">Dr. FEINDERT Horst </v>
      </c>
      <c r="F9" s="231" t="str">
        <f>IF(D9=0,"",VLOOKUP(D9,Nummern!$A$2:$H$540,3,FALSE))</f>
        <v>Oberösterreich Herren 2</v>
      </c>
      <c r="G9" s="232" t="str">
        <f>IF(D9="","",VLOOKUP(D9,Nummern!$A$2:$H$540,7,FALSE))</f>
        <v>OÖ 2</v>
      </c>
      <c r="H9" s="233" t="str">
        <f>IF(D9=0,"",VLOOKUP(D9,Nummern!$A$2:$H$540,5,FALSE))</f>
        <v>M</v>
      </c>
      <c r="I9" s="233">
        <f>IF($D9=0,"",Wurfzettel!F60)</f>
        <v>356</v>
      </c>
      <c r="J9" s="233">
        <f>IF($D9=0,"",Wurfzettel!G60)</f>
        <v>145</v>
      </c>
      <c r="K9" s="234">
        <f>IF($D9=0,"",Wurfzettel!H60)</f>
        <v>501</v>
      </c>
      <c r="L9" s="233">
        <f>IF($D9=0,"",Wurfzettel!I60)</f>
        <v>13</v>
      </c>
    </row>
    <row r="10" spans="1:12" ht="15.75" customHeight="1">
      <c r="A10" s="360"/>
      <c r="B10" s="354">
        <v>0.41666666666666669</v>
      </c>
      <c r="C10" s="228">
        <v>7</v>
      </c>
      <c r="D10" s="229">
        <f>'Startplan BMF BM Wels2015'!C13</f>
        <v>125</v>
      </c>
      <c r="E10" s="230" t="str">
        <f>IF(D10=0,"",VLOOKUP(D10,Nummern!$A$2:$H$540,2,FALSE))</f>
        <v>GACH Johann</v>
      </c>
      <c r="F10" s="231" t="str">
        <f>IF(D10=0,"",VLOOKUP(D10,Nummern!$A$2:$H$540,3,FALSE))</f>
        <v>Oberösterreich Herren 1</v>
      </c>
      <c r="G10" s="232" t="str">
        <f>IF(D10="","",VLOOKUP(D10,Nummern!$A$2:$H$540,7,FALSE))</f>
        <v>OÖ 1</v>
      </c>
      <c r="H10" s="233" t="str">
        <f>IF(D10=0,"",VLOOKUP(D10,Nummern!$A$2:$H$540,5,FALSE))</f>
        <v>M</v>
      </c>
      <c r="I10" s="233">
        <f>IF($D10=0,"",Wurfzettel!F70)</f>
        <v>341</v>
      </c>
      <c r="J10" s="233">
        <f>IF($D10=0,"",Wurfzettel!G70)</f>
        <v>101</v>
      </c>
      <c r="K10" s="234">
        <f>IF($D10=0,"",Wurfzettel!H70)</f>
        <v>442</v>
      </c>
      <c r="L10" s="233">
        <f>IF($D10=0,"",Wurfzettel!I70)</f>
        <v>28</v>
      </c>
    </row>
    <row r="11" spans="1:12" ht="15.75" customHeight="1">
      <c r="A11" s="360"/>
      <c r="B11" s="357"/>
      <c r="C11" s="228">
        <v>8</v>
      </c>
      <c r="D11" s="229">
        <f>'Startplan BMF BM Wels2015'!F13</f>
        <v>137</v>
      </c>
      <c r="E11" s="230" t="str">
        <f>IF(D11=0,"",VLOOKUP(D11,Nummern!$A$2:$H$540,2,FALSE))</f>
        <v>GRABENBERGER Herbert</v>
      </c>
      <c r="F11" s="231" t="str">
        <f>IF(D11=0,"",VLOOKUP(D11,Nummern!$A$2:$H$540,3,FALSE))</f>
        <v>Öberösterreich Herren 3</v>
      </c>
      <c r="G11" s="232" t="str">
        <f>IF(D11="","",VLOOKUP(D11,Nummern!$A$2:$H$540,7,FALSE))</f>
        <v>OÖ 3</v>
      </c>
      <c r="H11" s="233" t="str">
        <f>IF(D11=0,"",VLOOKUP(D11,Nummern!$A$2:$H$540,5,FALSE))</f>
        <v>M</v>
      </c>
      <c r="I11" s="233">
        <f>IF($D11=0,"",Wurfzettel!F80)</f>
        <v>321</v>
      </c>
      <c r="J11" s="233">
        <f>IF($D11=0,"",Wurfzettel!G80)</f>
        <v>121</v>
      </c>
      <c r="K11" s="234">
        <f>IF($D11=0,"",Wurfzettel!H80)</f>
        <v>442</v>
      </c>
      <c r="L11" s="233">
        <f>IF($D11=0,"",Wurfzettel!I80)</f>
        <v>17</v>
      </c>
    </row>
    <row r="12" spans="1:12" ht="15.75" customHeight="1">
      <c r="A12" s="360"/>
      <c r="B12" s="357"/>
      <c r="C12" s="228">
        <v>9</v>
      </c>
      <c r="D12" s="229">
        <f>'Startplan BMF BM Wels2015'!I13</f>
        <v>102</v>
      </c>
      <c r="E12" s="230" t="str">
        <f>IF(D12=0,"",VLOOKUP(D12,Nummern!$A$2:$H$540,2,FALSE))</f>
        <v>GSTÖTTNER Ulrike</v>
      </c>
      <c r="F12" s="231" t="str">
        <f>IF(D12=0,"",VLOOKUP(D12,Nummern!$A$2:$H$540,3,FALSE))</f>
        <v>Oberösterreich Damen</v>
      </c>
      <c r="G12" s="232" t="str">
        <f>IF(D12="","",VLOOKUP(D12,Nummern!$A$2:$H$540,7,FALSE))</f>
        <v>OÖD</v>
      </c>
      <c r="H12" s="233" t="str">
        <f>IF(D12=0,"",VLOOKUP(D12,Nummern!$A$2:$H$540,5,FALSE))</f>
        <v>W</v>
      </c>
      <c r="I12" s="233">
        <f>IF($D12=0,"",Wurfzettel!F90)</f>
        <v>330</v>
      </c>
      <c r="J12" s="233">
        <f>IF($D12=0,"",Wurfzettel!G90)</f>
        <v>121</v>
      </c>
      <c r="K12" s="234">
        <f>IF($D12=0,"",Wurfzettel!H90)</f>
        <v>451</v>
      </c>
      <c r="L12" s="233">
        <f>IF($D12=0,"",Wurfzettel!I90)</f>
        <v>17</v>
      </c>
    </row>
    <row r="13" spans="1:12" ht="15.75" customHeight="1">
      <c r="A13" s="360"/>
      <c r="B13" s="357"/>
      <c r="C13" s="228">
        <v>10</v>
      </c>
      <c r="D13" s="229">
        <f>'Startplan BMF BM Wels2015'!L13</f>
        <v>106</v>
      </c>
      <c r="E13" s="230" t="str">
        <f>IF(D13=0,"",VLOOKUP(D13,Nummern!$A$2:$H$540,2,FALSE))</f>
        <v>ORTHABER Hermine</v>
      </c>
      <c r="F13" s="231" t="str">
        <f>IF(D13=0,"",VLOOKUP(D13,Nummern!$A$2:$H$540,3,FALSE))</f>
        <v>Steiermark Damen</v>
      </c>
      <c r="G13" s="232" t="str">
        <f>IF(D13="","",VLOOKUP(D13,Nummern!$A$2:$H$540,7,FALSE))</f>
        <v>StmD</v>
      </c>
      <c r="H13" s="233" t="str">
        <f>IF(D13=0,"",VLOOKUP(D13,Nummern!$A$2:$H$540,5,FALSE))</f>
        <v>W</v>
      </c>
      <c r="I13" s="233">
        <f>IF($D13=0,"",Wurfzettel!F100)</f>
        <v>358</v>
      </c>
      <c r="J13" s="233">
        <f>IF($D13=0,"",Wurfzettel!G100)</f>
        <v>130</v>
      </c>
      <c r="K13" s="234">
        <f>IF($D13=0,"",Wurfzettel!H100)</f>
        <v>488</v>
      </c>
      <c r="L13" s="233">
        <f>IF($D13=0,"",Wurfzettel!I100)</f>
        <v>17</v>
      </c>
    </row>
    <row r="14" spans="1:12" ht="15.75" customHeight="1">
      <c r="A14" s="360"/>
      <c r="B14" s="357"/>
      <c r="C14" s="228">
        <v>11</v>
      </c>
      <c r="D14" s="229">
        <f>'Startplan BMF BM Wels2015'!O13</f>
        <v>166</v>
      </c>
      <c r="E14" s="230" t="str">
        <f>IF(D14=0,"",VLOOKUP(D14,Nummern!$A$2:$H$540,2,FALSE))</f>
        <v>HASLAUER Franz</v>
      </c>
      <c r="F14" s="231" t="str">
        <f>IF(D14=0,"",VLOOKUP(D14,Nummern!$A$2:$H$540,3,FALSE))</f>
        <v xml:space="preserve">Salzburg Herren </v>
      </c>
      <c r="G14" s="232" t="str">
        <f>IF(D14="","",VLOOKUP(D14,Nummern!$A$2:$H$540,7,FALSE))</f>
        <v>Sbg</v>
      </c>
      <c r="H14" s="233" t="str">
        <f>IF(D14=0,"",VLOOKUP(D14,Nummern!$A$2:$H$540,5,FALSE))</f>
        <v>M</v>
      </c>
      <c r="I14" s="233">
        <f>IF($D14=0,"",Wurfzettel!F110)</f>
        <v>350</v>
      </c>
      <c r="J14" s="233">
        <f>IF($D14=0,"",Wurfzettel!G110)</f>
        <v>140</v>
      </c>
      <c r="K14" s="234">
        <f>IF($D14=0,"",Wurfzettel!H110)</f>
        <v>490</v>
      </c>
      <c r="L14" s="233">
        <f>IF($D14=0,"",Wurfzettel!I110)</f>
        <v>10</v>
      </c>
    </row>
    <row r="15" spans="1:12" ht="15.75" customHeight="1">
      <c r="A15" s="360"/>
      <c r="B15" s="358"/>
      <c r="C15" s="228">
        <v>12</v>
      </c>
      <c r="D15" s="229">
        <f>'Startplan BMF BM Wels2015'!R13</f>
        <v>160</v>
      </c>
      <c r="E15" s="230" t="str">
        <f>IF(D15=0,"",VLOOKUP(D15,Nummern!$A$2:$H$540,2,FALSE))</f>
        <v>ALDRIAN Wolfgang</v>
      </c>
      <c r="F15" s="231" t="str">
        <f>IF(D15=0,"",VLOOKUP(D15,Nummern!$A$2:$H$540,3,FALSE))</f>
        <v xml:space="preserve">Steiermark Herren </v>
      </c>
      <c r="G15" s="232" t="str">
        <f>IF(D15="","",VLOOKUP(D15,Nummern!$A$2:$H$540,7,FALSE))</f>
        <v>Stm</v>
      </c>
      <c r="H15" s="233" t="str">
        <f>IF(D15=0,"",VLOOKUP(D15,Nummern!$A$2:$H$540,5,FALSE))</f>
        <v>M</v>
      </c>
      <c r="I15" s="233">
        <f>IF($D15=0,"",Wurfzettel!F120)</f>
        <v>301</v>
      </c>
      <c r="J15" s="233">
        <f>IF($D15=0,"",Wurfzettel!G120)</f>
        <v>137</v>
      </c>
      <c r="K15" s="234">
        <f>IF($D15=0,"",Wurfzettel!H120)</f>
        <v>438</v>
      </c>
      <c r="L15" s="233">
        <f>IF($D15=0,"",Wurfzettel!I120)</f>
        <v>9</v>
      </c>
    </row>
    <row r="16" spans="1:12" ht="15">
      <c r="A16" s="360"/>
      <c r="B16" s="354">
        <v>0.45833333333333331</v>
      </c>
      <c r="C16" s="228">
        <v>13</v>
      </c>
      <c r="D16" s="229">
        <f>'Startplan BMF BM Wels2015'!C15</f>
        <v>167</v>
      </c>
      <c r="E16" s="230" t="str">
        <f>IF(D16=0,"",VLOOKUP(D16,Nummern!$A$2:$H$540,2,FALSE))</f>
        <v>WEISSENBACHER Herbert</v>
      </c>
      <c r="F16" s="231" t="str">
        <f>IF(D16=0,"",VLOOKUP(D16,Nummern!$A$2:$H$540,3,FALSE))</f>
        <v xml:space="preserve">Salzburg Herren </v>
      </c>
      <c r="G16" s="232" t="str">
        <f>IF(D16="","",VLOOKUP(D16,Nummern!$A$2:$H$540,7,FALSE))</f>
        <v>Sbg</v>
      </c>
      <c r="H16" s="233" t="str">
        <f>IF(D16=0,"",VLOOKUP(D16,Nummern!$A$2:$H$540,5,FALSE))</f>
        <v>M</v>
      </c>
      <c r="I16" s="233">
        <f>IF($D16=0,"",Wurfzettel!F130)</f>
        <v>325</v>
      </c>
      <c r="J16" s="233">
        <f>IF($D16=0,"",Wurfzettel!G130)</f>
        <v>148</v>
      </c>
      <c r="K16" s="234">
        <f>IF($D16=0,"",Wurfzettel!H130)</f>
        <v>473</v>
      </c>
      <c r="L16" s="233">
        <f>IF($D16=0,"",Wurfzettel!I130)</f>
        <v>9</v>
      </c>
    </row>
    <row r="17" spans="1:12" ht="15">
      <c r="A17" s="360"/>
      <c r="B17" s="355"/>
      <c r="C17" s="228">
        <v>14</v>
      </c>
      <c r="D17" s="229">
        <f>'Startplan BMF BM Wels2015'!F15</f>
        <v>161</v>
      </c>
      <c r="E17" s="230" t="str">
        <f>IF(D17=0,"",VLOOKUP(D17,Nummern!$A$2:$H$540,2,FALSE))</f>
        <v>USSAR Reinhard</v>
      </c>
      <c r="F17" s="231" t="str">
        <f>IF(D17=0,"",VLOOKUP(D17,Nummern!$A$2:$H$540,3,FALSE))</f>
        <v xml:space="preserve">Steiermark Herren </v>
      </c>
      <c r="G17" s="232" t="str">
        <f>IF(D17="","",VLOOKUP(D17,Nummern!$A$2:$H$540,7,FALSE))</f>
        <v>Stm</v>
      </c>
      <c r="H17" s="233" t="str">
        <f>IF(D17=0,"",VLOOKUP(D17,Nummern!$A$2:$H$540,5,FALSE))</f>
        <v>M</v>
      </c>
      <c r="I17" s="233">
        <f>IF($D17=0,"",Wurfzettel!F140)</f>
        <v>311</v>
      </c>
      <c r="J17" s="233">
        <f>IF($D17=0,"",Wurfzettel!G140)</f>
        <v>118</v>
      </c>
      <c r="K17" s="234">
        <f>IF($D17=0,"",Wurfzettel!H140)</f>
        <v>429</v>
      </c>
      <c r="L17" s="233">
        <f>IF($D17=0,"",Wurfzettel!I140)</f>
        <v>18</v>
      </c>
    </row>
    <row r="18" spans="1:12" ht="15">
      <c r="A18" s="360"/>
      <c r="B18" s="355"/>
      <c r="C18" s="228">
        <v>15</v>
      </c>
      <c r="D18" s="229">
        <f>'Startplan BMF BM Wels2015'!I15</f>
        <v>130</v>
      </c>
      <c r="E18" s="230" t="str">
        <f>IF(D18=0,"",VLOOKUP(D18,Nummern!$A$2:$H$540,2,FALSE))</f>
        <v>DONNERBAUER Günter</v>
      </c>
      <c r="F18" s="231" t="str">
        <f>IF(D18=0,"",VLOOKUP(D18,Nummern!$A$2:$H$540,3,FALSE))</f>
        <v>Oberösterreich Herren 2</v>
      </c>
      <c r="G18" s="232" t="str">
        <f>IF(D18="","",VLOOKUP(D18,Nummern!$A$2:$H$540,7,FALSE))</f>
        <v>OÖ 2</v>
      </c>
      <c r="H18" s="233" t="str">
        <f>IF(D18=0,"",VLOOKUP(D18,Nummern!$A$2:$H$540,5,FALSE))</f>
        <v>M</v>
      </c>
      <c r="I18" s="233">
        <f>IF($D18=0,"",Wurfzettel!F150)</f>
        <v>354</v>
      </c>
      <c r="J18" s="233">
        <f>IF($D18=0,"",Wurfzettel!G150)</f>
        <v>114</v>
      </c>
      <c r="K18" s="234">
        <f>IF($D18=0,"",Wurfzettel!H150)</f>
        <v>468</v>
      </c>
      <c r="L18" s="233">
        <f>IF($D18=0,"",Wurfzettel!I150)</f>
        <v>19</v>
      </c>
    </row>
    <row r="19" spans="1:12" ht="15">
      <c r="A19" s="360"/>
      <c r="B19" s="355"/>
      <c r="C19" s="228">
        <v>16</v>
      </c>
      <c r="D19" s="229">
        <f>'Startplan BMF BM Wels2015'!L15</f>
        <v>132</v>
      </c>
      <c r="E19" s="230" t="str">
        <f>IF(D19=0,"",VLOOKUP(D19,Nummern!$A$2:$H$540,2,FALSE))</f>
        <v>AITZETMÜLLER Klaus</v>
      </c>
      <c r="F19" s="231" t="str">
        <f>IF(D19=0,"",VLOOKUP(D19,Nummern!$A$2:$H$540,3,FALSE))</f>
        <v>Oberösterreich Herren 2</v>
      </c>
      <c r="G19" s="232" t="str">
        <f>IF(D19="","",VLOOKUP(D19,Nummern!$A$2:$H$540,7,FALSE))</f>
        <v>OÖ 2</v>
      </c>
      <c r="H19" s="233" t="str">
        <f>IF(D19=0,"",VLOOKUP(D19,Nummern!$A$2:$H$540,5,FALSE))</f>
        <v>M</v>
      </c>
      <c r="I19" s="233">
        <f>IF($D19=0,"",Wurfzettel!F160)</f>
        <v>346</v>
      </c>
      <c r="J19" s="233">
        <f>IF($D19=0,"",Wurfzettel!G160)</f>
        <v>148</v>
      </c>
      <c r="K19" s="234">
        <f>IF($D19=0,"",Wurfzettel!H160)</f>
        <v>494</v>
      </c>
      <c r="L19" s="233">
        <f>IF($D19=0,"",Wurfzettel!I160)</f>
        <v>9</v>
      </c>
    </row>
    <row r="20" spans="1:12" ht="15">
      <c r="A20" s="360"/>
      <c r="B20" s="355"/>
      <c r="C20" s="228">
        <v>17</v>
      </c>
      <c r="D20" s="229">
        <f>'Startplan BMF BM Wels2015'!O15</f>
        <v>126</v>
      </c>
      <c r="E20" s="230" t="str">
        <f>IF(D20=0,"",VLOOKUP(D20,Nummern!$A$2:$H$540,2,FALSE))</f>
        <v>HARRER Peter</v>
      </c>
      <c r="F20" s="231" t="str">
        <f>IF(D20=0,"",VLOOKUP(D20,Nummern!$A$2:$H$540,3,FALSE))</f>
        <v>Oberösterreich Herren 1</v>
      </c>
      <c r="G20" s="232" t="str">
        <f>IF(D20="","",VLOOKUP(D20,Nummern!$A$2:$H$540,7,FALSE))</f>
        <v>OÖ 1</v>
      </c>
      <c r="H20" s="233" t="str">
        <f>IF(D20=0,"",VLOOKUP(D20,Nummern!$A$2:$H$540,5,FALSE))</f>
        <v>M</v>
      </c>
      <c r="I20" s="233">
        <f>IF($D20=0,"",Wurfzettel!F170)</f>
        <v>333</v>
      </c>
      <c r="J20" s="233">
        <f>IF($D20=0,"",Wurfzettel!G170)</f>
        <v>169</v>
      </c>
      <c r="K20" s="234">
        <f>IF($D20=0,"",Wurfzettel!H170)</f>
        <v>502</v>
      </c>
      <c r="L20" s="233">
        <f>IF($D20=0,"",Wurfzettel!I170)</f>
        <v>5</v>
      </c>
    </row>
    <row r="21" spans="1:12" ht="15">
      <c r="A21" s="360"/>
      <c r="B21" s="356"/>
      <c r="C21" s="228">
        <v>18</v>
      </c>
      <c r="D21" s="229">
        <f>'Startplan BMF BM Wels2015'!R15</f>
        <v>0</v>
      </c>
      <c r="E21" s="230" t="str">
        <f>IF(D21=0,"",VLOOKUP(D21,Nummern!$A$2:$H$540,2,FALSE))</f>
        <v/>
      </c>
      <c r="F21" s="231" t="str">
        <f>IF(D21=0,"",VLOOKUP(D21,Nummern!$A$2:$H$540,3,FALSE))</f>
        <v/>
      </c>
      <c r="G21" s="232" t="e">
        <f>IF(D21="","",VLOOKUP(D21,Nummern!$A$2:$H$540,7,FALSE))</f>
        <v>#N/A</v>
      </c>
      <c r="H21" s="233" t="str">
        <f>IF(D21=0,"",VLOOKUP(D21,Nummern!$A$2:$H$540,5,FALSE))</f>
        <v/>
      </c>
      <c r="I21" s="233" t="str">
        <f>IF($D21=0,"",Wurfzettel!F180)</f>
        <v/>
      </c>
      <c r="J21" s="233" t="str">
        <f>IF($D21=0,"",Wurfzettel!G180)</f>
        <v/>
      </c>
      <c r="K21" s="234" t="str">
        <f>IF($D21=0,"",Wurfzettel!H180)</f>
        <v/>
      </c>
      <c r="L21" s="233" t="str">
        <f>IF($D21=0,"",Wurfzettel!I180)</f>
        <v/>
      </c>
    </row>
    <row r="22" spans="1:12" ht="15">
      <c r="A22" s="360"/>
      <c r="B22" s="354">
        <v>0.5</v>
      </c>
      <c r="C22" s="228">
        <v>19</v>
      </c>
      <c r="D22" s="229">
        <f>'Startplan BMF BM Wels2015'!C17</f>
        <v>112</v>
      </c>
      <c r="E22" s="230" t="str">
        <f>IF(D22=0,"",VLOOKUP(D22,Nummern!$A$2:$H$540,2,FALSE))</f>
        <v>SCHLÖGL Maria</v>
      </c>
      <c r="F22" s="231" t="str">
        <f>IF(D22=0,"",VLOOKUP(D22,Nummern!$A$2:$H$540,3,FALSE))</f>
        <v>Wien Damen</v>
      </c>
      <c r="G22" s="232" t="str">
        <f>IF(D22="","",VLOOKUP(D22,Nummern!$A$2:$H$540,7,FALSE))</f>
        <v>WD</v>
      </c>
      <c r="H22" s="233" t="str">
        <f>IF(D22=0,"",VLOOKUP(D22,Nummern!$A$2:$H$540,5,FALSE))</f>
        <v>W</v>
      </c>
      <c r="I22" s="233">
        <f>IF($D22=0,"",Wurfzettel!F190)</f>
        <v>335</v>
      </c>
      <c r="J22" s="233">
        <f>IF($D22=0,"",Wurfzettel!G190)</f>
        <v>114</v>
      </c>
      <c r="K22" s="234">
        <f>IF($D22=0,"",Wurfzettel!H190)</f>
        <v>449</v>
      </c>
      <c r="L22" s="233">
        <f>IF($D22=0,"",Wurfzettel!I190)</f>
        <v>21</v>
      </c>
    </row>
    <row r="23" spans="1:12" ht="15">
      <c r="A23" s="360"/>
      <c r="B23" s="357"/>
      <c r="C23" s="228">
        <v>20</v>
      </c>
      <c r="D23" s="229">
        <f>'Startplan BMF BM Wels2015'!F17</f>
        <v>107</v>
      </c>
      <c r="E23" s="230" t="str">
        <f>IF(D23=0,"",VLOOKUP(D23,Nummern!$A$2:$H$540,2,FALSE))</f>
        <v>LIPP Claudia</v>
      </c>
      <c r="F23" s="231" t="str">
        <f>IF(D23=0,"",VLOOKUP(D23,Nummern!$A$2:$H$540,3,FALSE))</f>
        <v>Steiermark Damen</v>
      </c>
      <c r="G23" s="232" t="str">
        <f>IF(D23="","",VLOOKUP(D23,Nummern!$A$2:$H$540,7,FALSE))</f>
        <v>StmD</v>
      </c>
      <c r="H23" s="233" t="str">
        <f>IF(D23=0,"",VLOOKUP(D23,Nummern!$A$2:$H$540,5,FALSE))</f>
        <v>W</v>
      </c>
      <c r="I23" s="233">
        <f>IF($D23=0,"",Wurfzettel!F200)</f>
        <v>303</v>
      </c>
      <c r="J23" s="233">
        <f>IF($D23=0,"",Wurfzettel!G200)</f>
        <v>103</v>
      </c>
      <c r="K23" s="234">
        <f>IF($D23=0,"",Wurfzettel!H200)</f>
        <v>406</v>
      </c>
      <c r="L23" s="233">
        <f>IF($D23=0,"",Wurfzettel!I200)</f>
        <v>19</v>
      </c>
    </row>
    <row r="24" spans="1:12" ht="15">
      <c r="A24" s="360"/>
      <c r="B24" s="357"/>
      <c r="C24" s="228">
        <v>21</v>
      </c>
      <c r="D24" s="229">
        <f>'Startplan BMF BM Wels2015'!I17</f>
        <v>172</v>
      </c>
      <c r="E24" s="230" t="str">
        <f>IF(D24=0,"",VLOOKUP(D24,Nummern!$A$2:$H$540,2,FALSE))</f>
        <v>PIPLITZ Johannes</v>
      </c>
      <c r="F24" s="231" t="str">
        <f>IF(D24=0,"",VLOOKUP(D24,Nummern!$A$2:$H$540,3,FALSE))</f>
        <v xml:space="preserve">Tirol Herren </v>
      </c>
      <c r="G24" s="232" t="str">
        <f>IF(D24="","",VLOOKUP(D24,Nummern!$A$2:$H$540,7,FALSE))</f>
        <v>T</v>
      </c>
      <c r="H24" s="233" t="str">
        <f>IF(D24=0,"",VLOOKUP(D24,Nummern!$A$2:$H$540,5,FALSE))</f>
        <v>M</v>
      </c>
      <c r="I24" s="233">
        <f>IF($D24=0,"",Wurfzettel!F210)</f>
        <v>310</v>
      </c>
      <c r="J24" s="233">
        <f>IF($D24=0,"",Wurfzettel!G210)</f>
        <v>149</v>
      </c>
      <c r="K24" s="234">
        <f>IF($D24=0,"",Wurfzettel!H210)</f>
        <v>459</v>
      </c>
      <c r="L24" s="233">
        <f>IF($D24=0,"",Wurfzettel!I210)</f>
        <v>9</v>
      </c>
    </row>
    <row r="25" spans="1:12" ht="15">
      <c r="A25" s="360"/>
      <c r="B25" s="357"/>
      <c r="C25" s="228">
        <v>22</v>
      </c>
      <c r="D25" s="229">
        <f>'Startplan BMF BM Wels2015'!L17</f>
        <v>168</v>
      </c>
      <c r="E25" s="230" t="str">
        <f>IF(D25=0,"",VLOOKUP(D25,Nummern!$A$2:$H$540,2,FALSE))</f>
        <v>WUPPINGER Johann</v>
      </c>
      <c r="F25" s="231" t="str">
        <f>IF(D25=0,"",VLOOKUP(D25,Nummern!$A$2:$H$540,3,FALSE))</f>
        <v xml:space="preserve">Salzburg Herren </v>
      </c>
      <c r="G25" s="232" t="str">
        <f>IF(D25="","",VLOOKUP(D25,Nummern!$A$2:$H$540,7,FALSE))</f>
        <v>Sbg</v>
      </c>
      <c r="H25" s="233" t="str">
        <f>IF(D25=0,"",VLOOKUP(D25,Nummern!$A$2:$H$540,5,FALSE))</f>
        <v>M</v>
      </c>
      <c r="I25" s="233">
        <f>IF($D25=0,"",Wurfzettel!F220)</f>
        <v>370</v>
      </c>
      <c r="J25" s="233">
        <f>IF($D25=0,"",Wurfzettel!G220)</f>
        <v>170</v>
      </c>
      <c r="K25" s="234">
        <f>IF($D25=0,"",Wurfzettel!H220)</f>
        <v>540</v>
      </c>
      <c r="L25" s="233">
        <f>IF($D25=0,"",Wurfzettel!I220)</f>
        <v>12</v>
      </c>
    </row>
    <row r="26" spans="1:12" ht="15">
      <c r="A26" s="360"/>
      <c r="B26" s="357"/>
      <c r="C26" s="228">
        <v>23</v>
      </c>
      <c r="D26" s="229">
        <f>'Startplan BMF BM Wels2015'!O17</f>
        <v>143</v>
      </c>
      <c r="E26" s="230" t="str">
        <f>IF(D26=0,"",VLOOKUP(D26,Nummern!$A$2:$H$540,2,FALSE))</f>
        <v>FUX Helmut</v>
      </c>
      <c r="F26" s="231" t="str">
        <f>IF(D26=0,"",VLOOKUP(D26,Nummern!$A$2:$H$540,3,FALSE))</f>
        <v>Wien Herren</v>
      </c>
      <c r="G26" s="232" t="str">
        <f>IF(D26="","",VLOOKUP(D26,Nummern!$A$2:$H$540,7,FALSE))</f>
        <v>W</v>
      </c>
      <c r="H26" s="233" t="str">
        <f>IF(D26=0,"",VLOOKUP(D26,Nummern!$A$2:$H$540,5,FALSE))</f>
        <v>M</v>
      </c>
      <c r="I26" s="233">
        <f>IF($D26=0,"",Wurfzettel!F230)</f>
        <v>320</v>
      </c>
      <c r="J26" s="233">
        <f>IF($D26=0,"",Wurfzettel!G230)</f>
        <v>110</v>
      </c>
      <c r="K26" s="234">
        <f>IF($D26=0,"",Wurfzettel!H230)</f>
        <v>430</v>
      </c>
      <c r="L26" s="233">
        <f>IF($D26=0,"",Wurfzettel!I230)</f>
        <v>20</v>
      </c>
    </row>
    <row r="27" spans="1:12" ht="15">
      <c r="A27" s="360"/>
      <c r="B27" s="358"/>
      <c r="C27" s="228">
        <v>24</v>
      </c>
      <c r="D27" s="229">
        <f>'Startplan BMF BM Wels2015'!R17</f>
        <v>0</v>
      </c>
      <c r="E27" s="230" t="str">
        <f>IF(D27=0,"",VLOOKUP(D27,Nummern!$A$2:$H$540,2,FALSE))</f>
        <v/>
      </c>
      <c r="F27" s="231" t="str">
        <f>IF(D27=0,"",VLOOKUP(D27,Nummern!$A$2:$H$540,3,FALSE))</f>
        <v/>
      </c>
      <c r="G27" s="232" t="e">
        <f>IF(D27="","",VLOOKUP(D27,Nummern!$A$2:$H$540,7,FALSE))</f>
        <v>#N/A</v>
      </c>
      <c r="H27" s="233" t="str">
        <f>IF(D27=0,"",VLOOKUP(D27,Nummern!$A$2:$H$540,5,FALSE))</f>
        <v/>
      </c>
      <c r="I27" s="233" t="str">
        <f>IF($D27=0,"",Wurfzettel!F240)</f>
        <v/>
      </c>
      <c r="J27" s="233" t="str">
        <f>IF($D27=0,"",Wurfzettel!G240)</f>
        <v/>
      </c>
      <c r="K27" s="234" t="str">
        <f>IF($D27=0,"",Wurfzettel!H240)</f>
        <v/>
      </c>
      <c r="L27" s="233" t="str">
        <f>IF($D27=0,"",Wurfzettel!I240)</f>
        <v/>
      </c>
    </row>
    <row r="28" spans="1:12" ht="15">
      <c r="A28" s="360"/>
      <c r="B28" s="354">
        <v>0.54166666666666663</v>
      </c>
      <c r="C28" s="228">
        <v>25</v>
      </c>
      <c r="D28" s="229">
        <f>'Startplan BMF BM Wels2015'!C19</f>
        <v>148</v>
      </c>
      <c r="E28" s="230" t="str">
        <f>IF(D28=0,"",VLOOKUP(D28,Nummern!$A$2:$H$540,2,FALSE))</f>
        <v>SIEDLER Manfred</v>
      </c>
      <c r="F28" s="231" t="str">
        <f>IF(D28=0,"",VLOOKUP(D28,Nummern!$A$2:$H$540,3,FALSE))</f>
        <v>Niederösterreich Herren</v>
      </c>
      <c r="G28" s="232" t="str">
        <f>IF(D28="","",VLOOKUP(D28,Nummern!$A$2:$H$540,7,FALSE))</f>
        <v>N</v>
      </c>
      <c r="H28" s="233" t="str">
        <f>IF(D28=0,"",VLOOKUP(D28,Nummern!$A$2:$H$540,5,FALSE))</f>
        <v>M</v>
      </c>
      <c r="I28" s="233">
        <f>IF($D28=0,"",Wurfzettel!F250)</f>
        <v>378</v>
      </c>
      <c r="J28" s="233">
        <f>IF($D28=0,"",Wurfzettel!G250)</f>
        <v>193</v>
      </c>
      <c r="K28" s="234">
        <f>IF($D28=0,"",Wurfzettel!H250)</f>
        <v>571</v>
      </c>
      <c r="L28" s="233">
        <f>IF($D28=0,"",Wurfzettel!I250)</f>
        <v>6</v>
      </c>
    </row>
    <row r="29" spans="1:12" ht="15">
      <c r="A29" s="360"/>
      <c r="B29" s="355"/>
      <c r="C29" s="228">
        <v>26</v>
      </c>
      <c r="D29" s="229">
        <f>'Startplan BMF BM Wels2015'!F19</f>
        <v>173</v>
      </c>
      <c r="E29" s="230" t="str">
        <f>IF(D29=0,"",VLOOKUP(D29,Nummern!$A$2:$H$540,2,FALSE))</f>
        <v>WEISKOPF Werner</v>
      </c>
      <c r="F29" s="231" t="str">
        <f>IF(D29=0,"",VLOOKUP(D29,Nummern!$A$2:$H$540,3,FALSE))</f>
        <v xml:space="preserve">Tirol Herren </v>
      </c>
      <c r="G29" s="232" t="str">
        <f>IF(D29="","",VLOOKUP(D29,Nummern!$A$2:$H$540,7,FALSE))</f>
        <v>T</v>
      </c>
      <c r="H29" s="233" t="str">
        <f>IF(D29=0,"",VLOOKUP(D29,Nummern!$A$2:$H$540,5,FALSE))</f>
        <v>M</v>
      </c>
      <c r="I29" s="233">
        <f>IF($D29=0,"",Wurfzettel!F260)</f>
        <v>353</v>
      </c>
      <c r="J29" s="233">
        <f>IF($D29=0,"",Wurfzettel!G260)</f>
        <v>181</v>
      </c>
      <c r="K29" s="234">
        <f>IF($D29=0,"",Wurfzettel!H260)</f>
        <v>534</v>
      </c>
      <c r="L29" s="233">
        <f>IF($D29=0,"",Wurfzettel!I260)</f>
        <v>8</v>
      </c>
    </row>
    <row r="30" spans="1:12" ht="15">
      <c r="A30" s="360"/>
      <c r="B30" s="355"/>
      <c r="C30" s="228">
        <v>27</v>
      </c>
      <c r="D30" s="229">
        <f>'Startplan BMF BM Wels2015'!I19</f>
        <v>138</v>
      </c>
      <c r="E30" s="230" t="str">
        <f>IF(D30=0,"",VLOOKUP(D30,Nummern!$A$2:$H$540,2,FALSE))</f>
        <v>PASCHINGER Josef</v>
      </c>
      <c r="F30" s="231" t="str">
        <f>IF(D30=0,"",VLOOKUP(D30,Nummern!$A$2:$H$540,3,FALSE))</f>
        <v>Öberösterreich Herren 3</v>
      </c>
      <c r="G30" s="232" t="str">
        <f>IF(D30="","",VLOOKUP(D30,Nummern!$A$2:$H$540,7,FALSE))</f>
        <v>OÖ 3</v>
      </c>
      <c r="H30" s="233" t="str">
        <f>IF(D30=0,"",VLOOKUP(D30,Nummern!$A$2:$H$540,5,FALSE))</f>
        <v>M</v>
      </c>
      <c r="I30" s="233">
        <f>IF($D30=0,"",Wurfzettel!F270)</f>
        <v>349</v>
      </c>
      <c r="J30" s="233">
        <f>IF($D30=0,"",Wurfzettel!G270)</f>
        <v>121</v>
      </c>
      <c r="K30" s="234">
        <f>IF($D30=0,"",Wurfzettel!H270)</f>
        <v>470</v>
      </c>
      <c r="L30" s="233">
        <f>IF($D30=0,"",Wurfzettel!I270)</f>
        <v>12</v>
      </c>
    </row>
    <row r="31" spans="1:12" ht="15">
      <c r="A31" s="360"/>
      <c r="B31" s="355"/>
      <c r="C31" s="228">
        <v>28</v>
      </c>
      <c r="D31" s="229">
        <f>'Startplan BMF BM Wels2015'!L19</f>
        <v>149</v>
      </c>
      <c r="E31" s="230" t="str">
        <f>IF(D31=0,"",VLOOKUP(D31,Nummern!$A$2:$H$540,2,FALSE))</f>
        <v>BAUER Alexander</v>
      </c>
      <c r="F31" s="231" t="str">
        <f>IF(D31=0,"",VLOOKUP(D31,Nummern!$A$2:$H$540,3,FALSE))</f>
        <v>Niederösterreich Herren</v>
      </c>
      <c r="G31" s="232" t="str">
        <f>IF(D31="","",VLOOKUP(D31,Nummern!$A$2:$H$540,7,FALSE))</f>
        <v>N</v>
      </c>
      <c r="H31" s="233" t="str">
        <f>IF(D31=0,"",VLOOKUP(D31,Nummern!$A$2:$H$540,5,FALSE))</f>
        <v>M</v>
      </c>
      <c r="I31" s="233">
        <f>IF($D31=0,"",Wurfzettel!F280)</f>
        <v>345</v>
      </c>
      <c r="J31" s="233">
        <f>IF($D31=0,"",Wurfzettel!G280)</f>
        <v>175</v>
      </c>
      <c r="K31" s="234">
        <f>IF($D31=0,"",Wurfzettel!H280)</f>
        <v>520</v>
      </c>
      <c r="L31" s="233">
        <f>IF($D31=0,"",Wurfzettel!I280)</f>
        <v>7</v>
      </c>
    </row>
    <row r="32" spans="1:12" ht="15">
      <c r="A32" s="360"/>
      <c r="B32" s="355"/>
      <c r="C32" s="228">
        <v>29</v>
      </c>
      <c r="D32" s="229">
        <f>'Startplan BMF BM Wels2015'!O19</f>
        <v>154</v>
      </c>
      <c r="E32" s="230" t="str">
        <f>IF(D32=0,"",VLOOKUP(D32,Nummern!$A$2:$H$540,2,FALSE))</f>
        <v>ZOFFMANN Johann</v>
      </c>
      <c r="F32" s="231" t="str">
        <f>IF(D32=0,"",VLOOKUP(D32,Nummern!$A$2:$H$540,3,FALSE))</f>
        <v xml:space="preserve">Burgenland Herren </v>
      </c>
      <c r="G32" s="232" t="str">
        <f>IF(D32="","",VLOOKUP(D32,Nummern!$A$2:$H$540,7,FALSE))</f>
        <v>B</v>
      </c>
      <c r="H32" s="233" t="str">
        <f>IF(D32=0,"",VLOOKUP(D32,Nummern!$A$2:$H$540,5,FALSE))</f>
        <v>M</v>
      </c>
      <c r="I32" s="233">
        <f>IF($D32=0,"",Wurfzettel!F290)</f>
        <v>358</v>
      </c>
      <c r="J32" s="233">
        <f>IF($D32=0,"",Wurfzettel!G290)</f>
        <v>175</v>
      </c>
      <c r="K32" s="234">
        <f>IF($D32=0,"",Wurfzettel!H290)</f>
        <v>533</v>
      </c>
      <c r="L32" s="233">
        <f>IF($D32=0,"",Wurfzettel!I290)</f>
        <v>16</v>
      </c>
    </row>
    <row r="33" spans="1:12" ht="15">
      <c r="A33" s="360"/>
      <c r="B33" s="356"/>
      <c r="C33" s="228">
        <v>30</v>
      </c>
      <c r="D33" s="229">
        <f>'Startplan BMF BM Wels2015'!R19</f>
        <v>144</v>
      </c>
      <c r="E33" s="230" t="str">
        <f>IF(D33=0,"",VLOOKUP(D33,Nummern!$A$2:$H$540,2,FALSE))</f>
        <v>WAGENHOFER Rudolf</v>
      </c>
      <c r="F33" s="231" t="str">
        <f>IF(D33=0,"",VLOOKUP(D33,Nummern!$A$2:$H$540,3,FALSE))</f>
        <v>Wien Herren</v>
      </c>
      <c r="G33" s="232" t="str">
        <f>IF(D33="","",VLOOKUP(D33,Nummern!$A$2:$H$540,7,FALSE))</f>
        <v>W</v>
      </c>
      <c r="H33" s="233" t="str">
        <f>IF(D33=0,"",VLOOKUP(D33,Nummern!$A$2:$H$540,5,FALSE))</f>
        <v>M</v>
      </c>
      <c r="I33" s="233">
        <f>IF($D33=0,"",Wurfzettel!F300)</f>
        <v>367</v>
      </c>
      <c r="J33" s="233">
        <f>IF($D33=0,"",Wurfzettel!G300)</f>
        <v>150</v>
      </c>
      <c r="K33" s="234">
        <f>IF($D33=0,"",Wurfzettel!H300)</f>
        <v>517</v>
      </c>
      <c r="L33" s="233">
        <f>IF($D33=0,"",Wurfzettel!I300)</f>
        <v>6</v>
      </c>
    </row>
    <row r="34" spans="1:12" ht="15">
      <c r="A34" s="360"/>
      <c r="B34" s="354">
        <v>0.58333333333333337</v>
      </c>
      <c r="C34" s="228">
        <v>31</v>
      </c>
      <c r="D34" s="229">
        <f>'Startplan BMF BM Wels2015'!C21</f>
        <v>162</v>
      </c>
      <c r="E34" s="230" t="str">
        <f>IF(D34=0,"",VLOOKUP(D34,Nummern!$A$2:$H$540,2,FALSE))</f>
        <v>REICHL Manfred</v>
      </c>
      <c r="F34" s="231" t="str">
        <f>IF(D34=0,"",VLOOKUP(D34,Nummern!$A$2:$H$540,3,FALSE))</f>
        <v xml:space="preserve">Steiermark Herren </v>
      </c>
      <c r="G34" s="232" t="str">
        <f>IF(D34="","",VLOOKUP(D34,Nummern!$A$2:$H$540,7,FALSE))</f>
        <v>Stm</v>
      </c>
      <c r="H34" s="233" t="str">
        <f>IF(D34=0,"",VLOOKUP(D34,Nummern!$A$2:$H$540,5,FALSE))</f>
        <v>M</v>
      </c>
      <c r="I34" s="233">
        <f>IF($D34=0,"",Wurfzettel!F310)</f>
        <v>372</v>
      </c>
      <c r="J34" s="233">
        <f>IF($D34=0,"",Wurfzettel!G310)</f>
        <v>161</v>
      </c>
      <c r="K34" s="234">
        <f>IF($D34=0,"",Wurfzettel!H310)</f>
        <v>533</v>
      </c>
      <c r="L34" s="233">
        <f>IF($D34=0,"",Wurfzettel!I310)</f>
        <v>3</v>
      </c>
    </row>
    <row r="35" spans="1:12" ht="15">
      <c r="A35" s="360"/>
      <c r="B35" s="357"/>
      <c r="C35" s="228">
        <v>32</v>
      </c>
      <c r="D35" s="229">
        <f>'Startplan BMF BM Wels2015'!F21</f>
        <v>155</v>
      </c>
      <c r="E35" s="230" t="str">
        <f>IF(D35=0,"",VLOOKUP(D35,Nummern!$A$2:$H$540,2,FALSE))</f>
        <v>SEIDL Johann</v>
      </c>
      <c r="F35" s="231" t="str">
        <f>IF(D35=0,"",VLOOKUP(D35,Nummern!$A$2:$H$540,3,FALSE))</f>
        <v xml:space="preserve">Burgenland Herren </v>
      </c>
      <c r="G35" s="232" t="str">
        <f>IF(D35="","",VLOOKUP(D35,Nummern!$A$2:$H$540,7,FALSE))</f>
        <v>B</v>
      </c>
      <c r="H35" s="233" t="str">
        <f>IF(D35=0,"",VLOOKUP(D35,Nummern!$A$2:$H$540,5,FALSE))</f>
        <v>M</v>
      </c>
      <c r="I35" s="233">
        <f>IF($D35=0,"",Wurfzettel!F320)</f>
        <v>342</v>
      </c>
      <c r="J35" s="233">
        <f>IF($D35=0,"",Wurfzettel!G320)</f>
        <v>150</v>
      </c>
      <c r="K35" s="234">
        <f>IF($D35=0,"",Wurfzettel!H320)</f>
        <v>492</v>
      </c>
      <c r="L35" s="233">
        <f>IF($D35=0,"",Wurfzettel!I320)</f>
        <v>11</v>
      </c>
    </row>
    <row r="36" spans="1:12" ht="15">
      <c r="A36" s="360"/>
      <c r="B36" s="357"/>
      <c r="C36" s="228">
        <v>33</v>
      </c>
      <c r="D36" s="229">
        <f>'Startplan BMF BM Wels2015'!I21</f>
        <v>108</v>
      </c>
      <c r="E36" s="230" t="str">
        <f>IF(D36=0,"",VLOOKUP(D36,Nummern!$A$2:$H$540,2,FALSE))</f>
        <v>DEUTSCH Brigitte</v>
      </c>
      <c r="F36" s="231" t="str">
        <f>IF(D36=0,"",VLOOKUP(D36,Nummern!$A$2:$H$540,3,FALSE))</f>
        <v>Steiermark Damen</v>
      </c>
      <c r="G36" s="232" t="str">
        <f>IF(D36="","",VLOOKUP(D36,Nummern!$A$2:$H$540,7,FALSE))</f>
        <v>StmD</v>
      </c>
      <c r="H36" s="233" t="str">
        <f>IF(D36=0,"",VLOOKUP(D36,Nummern!$A$2:$H$540,5,FALSE))</f>
        <v>W</v>
      </c>
      <c r="I36" s="233">
        <f>IF($D36=0,"",Wurfzettel!F330)</f>
        <v>355</v>
      </c>
      <c r="J36" s="233">
        <f>IF($D36=0,"",Wurfzettel!G330)</f>
        <v>96</v>
      </c>
      <c r="K36" s="234">
        <f>IF($D36=0,"",Wurfzettel!H330)</f>
        <v>451</v>
      </c>
      <c r="L36" s="233">
        <f>IF($D36=0,"",Wurfzettel!I330)</f>
        <v>21</v>
      </c>
    </row>
    <row r="37" spans="1:12" ht="15">
      <c r="A37" s="360"/>
      <c r="B37" s="357"/>
      <c r="C37" s="228">
        <v>34</v>
      </c>
      <c r="D37" s="229">
        <f>'Startplan BMF BM Wels2015'!L21</f>
        <v>103</v>
      </c>
      <c r="E37" s="230" t="str">
        <f>IF(D37=0,"",VLOOKUP(D37,Nummern!$A$2:$H$540,2,FALSE))</f>
        <v>EDELMAYR Sabine</v>
      </c>
      <c r="F37" s="231" t="str">
        <f>IF(D37=0,"",VLOOKUP(D37,Nummern!$A$2:$H$540,3,FALSE))</f>
        <v>Oberösterreich Damen</v>
      </c>
      <c r="G37" s="232" t="str">
        <f>IF(D37="","",VLOOKUP(D37,Nummern!$A$2:$H$540,7,FALSE))</f>
        <v>OÖD</v>
      </c>
      <c r="H37" s="233" t="str">
        <f>IF(D37=0,"",VLOOKUP(D37,Nummern!$A$2:$H$540,5,FALSE))</f>
        <v>W</v>
      </c>
      <c r="I37" s="233">
        <f>IF($D37=0,"",Wurfzettel!F340)</f>
        <v>330</v>
      </c>
      <c r="J37" s="233">
        <f>IF($D37=0,"",Wurfzettel!G340)</f>
        <v>136</v>
      </c>
      <c r="K37" s="234">
        <f>IF($D37=0,"",Wurfzettel!H340)</f>
        <v>466</v>
      </c>
      <c r="L37" s="233">
        <f>IF($D37=0,"",Wurfzettel!I340)</f>
        <v>13</v>
      </c>
    </row>
    <row r="38" spans="1:12" ht="15">
      <c r="A38" s="360"/>
      <c r="B38" s="357"/>
      <c r="C38" s="228">
        <v>35</v>
      </c>
      <c r="D38" s="229">
        <f>'Startplan BMF BM Wels2015'!O21</f>
        <v>115</v>
      </c>
      <c r="E38" s="230" t="str">
        <f>IF(D38=0,"",VLOOKUP(D38,Nummern!$A$2:$H$540,2,FALSE))</f>
        <v>SIMULAK Silvia</v>
      </c>
      <c r="F38" s="231" t="str">
        <f>IF(D38=0,"",VLOOKUP(D38,Nummern!$A$2:$H$540,3,FALSE))</f>
        <v>Wien Damen</v>
      </c>
      <c r="G38" s="232" t="str">
        <f>IF(D38="","",VLOOKUP(D38,Nummern!$A$2:$H$540,7,FALSE))</f>
        <v>WD</v>
      </c>
      <c r="H38" s="233" t="str">
        <f>IF(D38=0,"",VLOOKUP(D38,Nummern!$A$2:$H$540,5,FALSE))</f>
        <v>W</v>
      </c>
      <c r="I38" s="233">
        <f>IF($D38=0,"",Wurfzettel!F350)</f>
        <v>345</v>
      </c>
      <c r="J38" s="233">
        <f>IF($D38=0,"",Wurfzettel!G350)</f>
        <v>173</v>
      </c>
      <c r="K38" s="234">
        <f>IF($D38=0,"",Wurfzettel!H350)</f>
        <v>518</v>
      </c>
      <c r="L38" s="233">
        <f>IF($D38=0,"",Wurfzettel!I350)</f>
        <v>2</v>
      </c>
    </row>
    <row r="39" spans="1:12" ht="15">
      <c r="A39" s="360"/>
      <c r="B39" s="358"/>
      <c r="C39" s="228">
        <v>36</v>
      </c>
      <c r="D39" s="229">
        <f>'Startplan BMF BM Wels2015'!R21</f>
        <v>113</v>
      </c>
      <c r="E39" s="230" t="str">
        <f>IF(D39=0,"",VLOOKUP(D39,Nummern!$A$2:$H$540,2,FALSE))</f>
        <v>BAUER Theresia</v>
      </c>
      <c r="F39" s="231" t="str">
        <f>IF(D39=0,"",VLOOKUP(D39,Nummern!$A$2:$H$540,3,FALSE))</f>
        <v>Wien Damen</v>
      </c>
      <c r="G39" s="232" t="str">
        <f>IF(D39="","",VLOOKUP(D39,Nummern!$A$2:$H$540,7,FALSE))</f>
        <v>WD</v>
      </c>
      <c r="H39" s="233" t="str">
        <f>IF(D39=0,"",VLOOKUP(D39,Nummern!$A$2:$H$540,5,FALSE))</f>
        <v>W</v>
      </c>
      <c r="I39" s="233">
        <f>IF($D39=0,"",Wurfzettel!F360)</f>
        <v>271</v>
      </c>
      <c r="J39" s="233">
        <f>IF($D39=0,"",Wurfzettel!G360)</f>
        <v>139</v>
      </c>
      <c r="K39" s="234">
        <f>IF($D39=0,"",Wurfzettel!H360)</f>
        <v>410</v>
      </c>
      <c r="L39" s="233">
        <f>IF($D39=0,"",Wurfzettel!I360)</f>
        <v>10</v>
      </c>
    </row>
    <row r="40" spans="1:12" ht="15">
      <c r="A40" s="360"/>
      <c r="B40" s="354">
        <v>0.625</v>
      </c>
      <c r="C40" s="228">
        <v>37</v>
      </c>
      <c r="D40" s="229">
        <f>'Startplan BMF BM Wels2015'!C23</f>
        <v>145</v>
      </c>
      <c r="E40" s="230" t="str">
        <f>IF(D40=0,"",VLOOKUP(D40,Nummern!$A$2:$H$540,2,FALSE))</f>
        <v>BITZINGER Alois</v>
      </c>
      <c r="F40" s="231" t="str">
        <f>IF(D40=0,"",VLOOKUP(D40,Nummern!$A$2:$H$540,3,FALSE))</f>
        <v>Wien Herren</v>
      </c>
      <c r="G40" s="232" t="str">
        <f>IF(D40="","",VLOOKUP(D40,Nummern!$A$2:$H$540,7,FALSE))</f>
        <v>W</v>
      </c>
      <c r="H40" s="233" t="str">
        <f>IF(D40=0,"",VLOOKUP(D40,Nummern!$A$2:$H$540,5,FALSE))</f>
        <v>M</v>
      </c>
      <c r="I40" s="233">
        <f>IF($D40=0,"",Wurfzettel!F370)</f>
        <v>382</v>
      </c>
      <c r="J40" s="233">
        <f>IF($D40=0,"",Wurfzettel!G370)</f>
        <v>223</v>
      </c>
      <c r="K40" s="234">
        <f>IF($D40=0,"",Wurfzettel!H370)</f>
        <v>605</v>
      </c>
      <c r="L40" s="233">
        <f>IF($D40=0,"",Wurfzettel!I370)</f>
        <v>4</v>
      </c>
    </row>
    <row r="41" spans="1:12" ht="15">
      <c r="A41" s="360"/>
      <c r="B41" s="355"/>
      <c r="C41" s="228">
        <v>38</v>
      </c>
      <c r="D41" s="229">
        <f>'Startplan BMF BM Wels2015'!F23</f>
        <v>150</v>
      </c>
      <c r="E41" s="230" t="str">
        <f>IF(D41=0,"",VLOOKUP(D41,Nummern!$A$2:$H$540,2,FALSE))</f>
        <v>HLAVATY Michael</v>
      </c>
      <c r="F41" s="231" t="str">
        <f>IF(D41=0,"",VLOOKUP(D41,Nummern!$A$2:$H$540,3,FALSE))</f>
        <v>Niederösterreich Herren</v>
      </c>
      <c r="G41" s="232" t="str">
        <f>IF(D41="","",VLOOKUP(D41,Nummern!$A$2:$H$540,7,FALSE))</f>
        <v>N</v>
      </c>
      <c r="H41" s="233" t="str">
        <f>IF(D41=0,"",VLOOKUP(D41,Nummern!$A$2:$H$540,5,FALSE))</f>
        <v>M</v>
      </c>
      <c r="I41" s="233">
        <f>IF($D41=0,"",Wurfzettel!F380)</f>
        <v>348</v>
      </c>
      <c r="J41" s="233">
        <f>IF($D41=0,"",Wurfzettel!G380)</f>
        <v>162</v>
      </c>
      <c r="K41" s="234">
        <f>IF($D41=0,"",Wurfzettel!H380)</f>
        <v>510</v>
      </c>
      <c r="L41" s="233">
        <f>IF($D41=0,"",Wurfzettel!I380)</f>
        <v>6</v>
      </c>
    </row>
    <row r="42" spans="1:12" ht="15">
      <c r="A42" s="360"/>
      <c r="B42" s="355"/>
      <c r="C42" s="228">
        <v>39</v>
      </c>
      <c r="D42" s="229">
        <f>'Startplan BMF BM Wels2015'!I23</f>
        <v>118</v>
      </c>
      <c r="E42" s="230" t="str">
        <f>IF(D42=0,"",VLOOKUP(D42,Nummern!$A$2:$H$540,2,FALSE))</f>
        <v>AIGNER Johanna</v>
      </c>
      <c r="F42" s="231" t="str">
        <f>IF(D42=0,"",VLOOKUP(D42,Nummern!$A$2:$H$540,3,FALSE))</f>
        <v>Salzburg Damen</v>
      </c>
      <c r="G42" s="232" t="str">
        <f>IF(D42="","",VLOOKUP(D42,Nummern!$A$2:$H$540,7,FALSE))</f>
        <v>SbgD</v>
      </c>
      <c r="H42" s="233" t="str">
        <f>IF(D42=0,"",VLOOKUP(D42,Nummern!$A$2:$H$540,5,FALSE))</f>
        <v>W</v>
      </c>
      <c r="I42" s="233">
        <f>IF($D42=0,"",Wurfzettel!F390)</f>
        <v>358</v>
      </c>
      <c r="J42" s="233">
        <f>IF($D42=0,"",Wurfzettel!G390)</f>
        <v>176</v>
      </c>
      <c r="K42" s="234">
        <f>IF($D42=0,"",Wurfzettel!H390)</f>
        <v>534</v>
      </c>
      <c r="L42" s="233">
        <f>IF($D42=0,"",Wurfzettel!I390)</f>
        <v>4</v>
      </c>
    </row>
    <row r="43" spans="1:12" ht="15">
      <c r="A43" s="360"/>
      <c r="B43" s="355"/>
      <c r="C43" s="228">
        <v>40</v>
      </c>
      <c r="D43" s="229">
        <f>'Startplan BMF BM Wels2015'!L23</f>
        <v>114</v>
      </c>
      <c r="E43" s="230" t="str">
        <f>IF(D43=0,"",VLOOKUP(D43,Nummern!$A$2:$H$540,2,FALSE))</f>
        <v>BINDER Martina</v>
      </c>
      <c r="F43" s="231" t="str">
        <f>IF(D43=0,"",VLOOKUP(D43,Nummern!$A$2:$H$540,3,FALSE))</f>
        <v>Wien Damen</v>
      </c>
      <c r="G43" s="232" t="str">
        <f>IF(D43="","",VLOOKUP(D43,Nummern!$A$2:$H$540,7,FALSE))</f>
        <v>WD</v>
      </c>
      <c r="H43" s="233" t="str">
        <f>IF(D43=0,"",VLOOKUP(D43,Nummern!$A$2:$H$540,5,FALSE))</f>
        <v>W</v>
      </c>
      <c r="I43" s="233">
        <f>IF($D43=0,"",Wurfzettel!F400)</f>
        <v>331</v>
      </c>
      <c r="J43" s="233">
        <f>IF($D43=0,"",Wurfzettel!G400)</f>
        <v>141</v>
      </c>
      <c r="K43" s="234">
        <f>IF($D43=0,"",Wurfzettel!H400)</f>
        <v>472</v>
      </c>
      <c r="L43" s="233">
        <f>IF($D43=0,"",Wurfzettel!I400)</f>
        <v>18</v>
      </c>
    </row>
    <row r="44" spans="1:12" ht="15">
      <c r="A44" s="360"/>
      <c r="B44" s="355"/>
      <c r="C44" s="228">
        <v>41</v>
      </c>
      <c r="D44" s="229">
        <f>'Startplan BMF BM Wels2015'!O23</f>
        <v>109</v>
      </c>
      <c r="E44" s="230" t="str">
        <f>IF(D44=0,"",VLOOKUP(D44,Nummern!$A$2:$H$540,2,FALSE))</f>
        <v>BENDL Sabine</v>
      </c>
      <c r="F44" s="231" t="str">
        <f>IF(D44=0,"",VLOOKUP(D44,Nummern!$A$2:$H$540,3,FALSE))</f>
        <v>Steiermark Damen</v>
      </c>
      <c r="G44" s="232" t="str">
        <f>IF(D44="","",VLOOKUP(D44,Nummern!$A$2:$H$540,7,FALSE))</f>
        <v>StmD</v>
      </c>
      <c r="H44" s="233" t="str">
        <f>IF(D44=0,"",VLOOKUP(D44,Nummern!$A$2:$H$540,5,FALSE))</f>
        <v>W</v>
      </c>
      <c r="I44" s="233">
        <f>IF($D44=0,"",Wurfzettel!F410)</f>
        <v>326</v>
      </c>
      <c r="J44" s="233">
        <f>IF($D44=0,"",Wurfzettel!G410)</f>
        <v>125</v>
      </c>
      <c r="K44" s="234">
        <f>IF($D44=0,"",Wurfzettel!H410)</f>
        <v>451</v>
      </c>
      <c r="L44" s="233">
        <f>IF($D44=0,"",Wurfzettel!I410)</f>
        <v>16</v>
      </c>
    </row>
    <row r="45" spans="1:12" ht="15">
      <c r="A45" s="360"/>
      <c r="B45" s="356"/>
      <c r="C45" s="228">
        <v>42</v>
      </c>
      <c r="D45" s="229">
        <f>'Startplan BMF BM Wels2015'!R23</f>
        <v>169</v>
      </c>
      <c r="E45" s="230" t="str">
        <f>IF(D45=0,"",VLOOKUP(D45,Nummern!$A$2:$H$540,2,FALSE))</f>
        <v>KELZ Peter</v>
      </c>
      <c r="F45" s="231" t="str">
        <f>IF(D45=0,"",VLOOKUP(D45,Nummern!$A$2:$H$540,3,FALSE))</f>
        <v xml:space="preserve">Salzburg Herren </v>
      </c>
      <c r="G45" s="232" t="str">
        <f>IF(D45="","",VLOOKUP(D45,Nummern!$A$2:$H$540,7,FALSE))</f>
        <v>Sbg</v>
      </c>
      <c r="H45" s="233" t="str">
        <f>IF(D45=0,"",VLOOKUP(D45,Nummern!$A$2:$H$540,5,FALSE))</f>
        <v>M</v>
      </c>
      <c r="I45" s="233">
        <f>IF($D45=0,"",Wurfzettel!F420)</f>
        <v>337</v>
      </c>
      <c r="J45" s="233">
        <f>IF($D45=0,"",Wurfzettel!G420)</f>
        <v>127</v>
      </c>
      <c r="K45" s="234">
        <f>IF($D45=0,"",Wurfzettel!H420)</f>
        <v>464</v>
      </c>
      <c r="L45" s="233">
        <f>IF($D45=0,"",Wurfzettel!I420)</f>
        <v>13</v>
      </c>
    </row>
    <row r="46" spans="1:12" ht="15">
      <c r="A46" s="360"/>
      <c r="B46" s="354">
        <v>0.66666666666666663</v>
      </c>
      <c r="C46" s="228">
        <v>43</v>
      </c>
      <c r="D46" s="229">
        <f>'Startplan BMF BM Wels2015'!C25</f>
        <v>174</v>
      </c>
      <c r="E46" s="230" t="str">
        <f>IF(D46=0,"",VLOOKUP(D46,Nummern!$A$2:$H$540,2,FALSE))</f>
        <v>KOPP Dietmar</v>
      </c>
      <c r="F46" s="231" t="str">
        <f>IF(D46=0,"",VLOOKUP(D46,Nummern!$A$2:$H$540,3,FALSE))</f>
        <v xml:space="preserve">Tirol Herren </v>
      </c>
      <c r="G46" s="232" t="str">
        <f>IF(D46="","",VLOOKUP(D46,Nummern!$A$2:$H$540,7,FALSE))</f>
        <v>T</v>
      </c>
      <c r="H46" s="233" t="str">
        <f>IF(D46=0,"",VLOOKUP(D46,Nummern!$A$2:$H$540,5,FALSE))</f>
        <v>M</v>
      </c>
      <c r="I46" s="233">
        <f>IF($D46=0,"",Wurfzettel!F430)</f>
        <v>341</v>
      </c>
      <c r="J46" s="233">
        <f>IF($D46=0,"",Wurfzettel!G430)</f>
        <v>142</v>
      </c>
      <c r="K46" s="234">
        <f>IF($D46=0,"",Wurfzettel!H430)</f>
        <v>483</v>
      </c>
      <c r="L46" s="233">
        <f>IF($D46=0,"",Wurfzettel!I430)</f>
        <v>22</v>
      </c>
    </row>
    <row r="47" spans="1:12" ht="15">
      <c r="A47" s="360"/>
      <c r="B47" s="357"/>
      <c r="C47" s="228">
        <v>44</v>
      </c>
      <c r="D47" s="229">
        <f>'Startplan BMF BM Wels2015'!F25</f>
        <v>133</v>
      </c>
      <c r="E47" s="230" t="str">
        <f>IF(D47=0,"",VLOOKUP(D47,Nummern!$A$2:$H$540,2,FALSE))</f>
        <v>ANDERT Hans</v>
      </c>
      <c r="F47" s="231" t="str">
        <f>IF(D47=0,"",VLOOKUP(D47,Nummern!$A$2:$H$540,3,FALSE))</f>
        <v>Oberösterreich Herren 2</v>
      </c>
      <c r="G47" s="232" t="str">
        <f>IF(D47="","",VLOOKUP(D47,Nummern!$A$2:$H$540,7,FALSE))</f>
        <v>OÖ 2</v>
      </c>
      <c r="H47" s="233" t="str">
        <f>IF(D47=0,"",VLOOKUP(D47,Nummern!$A$2:$H$540,5,FALSE))</f>
        <v>M</v>
      </c>
      <c r="I47" s="233">
        <f>IF($D47=0,"",Wurfzettel!F440)</f>
        <v>345</v>
      </c>
      <c r="J47" s="233">
        <f>IF($D47=0,"",Wurfzettel!G440)</f>
        <v>147</v>
      </c>
      <c r="K47" s="234">
        <f>IF($D47=0,"",Wurfzettel!H440)</f>
        <v>492</v>
      </c>
      <c r="L47" s="233">
        <f>IF($D47=0,"",Wurfzettel!I440)</f>
        <v>12</v>
      </c>
    </row>
    <row r="48" spans="1:12" ht="15">
      <c r="A48" s="360"/>
      <c r="B48" s="357"/>
      <c r="C48" s="228">
        <v>45</v>
      </c>
      <c r="D48" s="229">
        <f>'Startplan BMF BM Wels2015'!I25</f>
        <v>146</v>
      </c>
      <c r="E48" s="230" t="str">
        <f>IF(D48=0,"",VLOOKUP(D48,Nummern!$A$2:$H$540,2,FALSE))</f>
        <v>DIRNBERGER Gottfried</v>
      </c>
      <c r="F48" s="231" t="str">
        <f>IF(D48=0,"",VLOOKUP(D48,Nummern!$A$2:$H$540,3,FALSE))</f>
        <v>Wien Herren</v>
      </c>
      <c r="G48" s="232" t="str">
        <f>IF(D48="","",VLOOKUP(D48,Nummern!$A$2:$H$540,7,FALSE))</f>
        <v>W</v>
      </c>
      <c r="H48" s="233" t="str">
        <f>IF(D48=0,"",VLOOKUP(D48,Nummern!$A$2:$H$540,5,FALSE))</f>
        <v>M</v>
      </c>
      <c r="I48" s="233">
        <f>IF($D48=0,"",Wurfzettel!F450)</f>
        <v>383</v>
      </c>
      <c r="J48" s="233">
        <f>IF($D48=0,"",Wurfzettel!G450)</f>
        <v>209</v>
      </c>
      <c r="K48" s="234">
        <f>IF($D48=0,"",Wurfzettel!H450)</f>
        <v>592</v>
      </c>
      <c r="L48" s="233">
        <f>IF($D48=0,"",Wurfzettel!I450)</f>
        <v>1</v>
      </c>
    </row>
    <row r="49" spans="1:12" ht="15">
      <c r="A49" s="360"/>
      <c r="B49" s="357"/>
      <c r="C49" s="228">
        <v>46</v>
      </c>
      <c r="D49" s="229">
        <f>'Startplan BMF BM Wels2015'!L25</f>
        <v>139</v>
      </c>
      <c r="E49" s="230" t="str">
        <f>IF(D49=0,"",VLOOKUP(D49,Nummern!$A$2:$H$540,2,FALSE))</f>
        <v>LARNDORFER Peter</v>
      </c>
      <c r="F49" s="231" t="str">
        <f>IF(D49=0,"",VLOOKUP(D49,Nummern!$A$2:$H$540,3,FALSE))</f>
        <v>Öberösterreich Herren 3</v>
      </c>
      <c r="G49" s="232" t="str">
        <f>IF(D49="","",VLOOKUP(D49,Nummern!$A$2:$H$540,7,FALSE))</f>
        <v>OÖ 3</v>
      </c>
      <c r="H49" s="233" t="str">
        <f>IF(D49=0,"",VLOOKUP(D49,Nummern!$A$2:$H$540,5,FALSE))</f>
        <v>M</v>
      </c>
      <c r="I49" s="233">
        <f>IF($D49=0,"",Wurfzettel!F460)</f>
        <v>319</v>
      </c>
      <c r="J49" s="233">
        <f>IF($D49=0,"",Wurfzettel!G460)</f>
        <v>130</v>
      </c>
      <c r="K49" s="234">
        <f>IF($D49=0,"",Wurfzettel!H460)</f>
        <v>449</v>
      </c>
      <c r="L49" s="233">
        <f>IF($D49=0,"",Wurfzettel!I460)</f>
        <v>16</v>
      </c>
    </row>
    <row r="50" spans="1:12" ht="15">
      <c r="A50" s="360"/>
      <c r="B50" s="357"/>
      <c r="C50" s="228">
        <v>47</v>
      </c>
      <c r="D50" s="229">
        <f>'Startplan BMF BM Wels2015'!O25</f>
        <v>156</v>
      </c>
      <c r="E50" s="230" t="str">
        <f>IF(D50=0,"",VLOOKUP(D50,Nummern!$A$2:$H$540,2,FALSE))</f>
        <v>IVANSICH Rudolf</v>
      </c>
      <c r="F50" s="231" t="str">
        <f>IF(D50=0,"",VLOOKUP(D50,Nummern!$A$2:$H$540,3,FALSE))</f>
        <v xml:space="preserve">Burgenland Herren </v>
      </c>
      <c r="G50" s="232" t="str">
        <f>IF(D50="","",VLOOKUP(D50,Nummern!$A$2:$H$540,7,FALSE))</f>
        <v>B</v>
      </c>
      <c r="H50" s="233" t="str">
        <f>IF(D50=0,"",VLOOKUP(D50,Nummern!$A$2:$H$540,5,FALSE))</f>
        <v>M</v>
      </c>
      <c r="I50" s="233">
        <f>IF($D50=0,"",Wurfzettel!F470)</f>
        <v>321</v>
      </c>
      <c r="J50" s="233">
        <f>IF($D50=0,"",Wurfzettel!G470)</f>
        <v>192</v>
      </c>
      <c r="K50" s="234">
        <f>IF($D50=0,"",Wurfzettel!H470)</f>
        <v>513</v>
      </c>
      <c r="L50" s="233">
        <f>IF($D50=0,"",Wurfzettel!I470)</f>
        <v>6</v>
      </c>
    </row>
    <row r="51" spans="1:12" ht="15">
      <c r="A51" s="360"/>
      <c r="B51" s="358"/>
      <c r="C51" s="228">
        <v>48</v>
      </c>
      <c r="D51" s="229">
        <f>'Startplan BMF BM Wels2015'!R25</f>
        <v>110</v>
      </c>
      <c r="E51" s="230" t="str">
        <f>IF(D51=0,"",VLOOKUP(D51,Nummern!$A$2:$H$540,2,FALSE))</f>
        <v>WILFLING Ursula</v>
      </c>
      <c r="F51" s="231" t="str">
        <f>IF(D51=0,"",VLOOKUP(D51,Nummern!$A$2:$H$540,3,FALSE))</f>
        <v>Steiermark Damen</v>
      </c>
      <c r="G51" s="232" t="str">
        <f>IF(D51="","",VLOOKUP(D51,Nummern!$A$2:$H$540,7,FALSE))</f>
        <v>StmD</v>
      </c>
      <c r="H51" s="233" t="str">
        <f>IF(D51=0,"",VLOOKUP(D51,Nummern!$A$2:$H$540,5,FALSE))</f>
        <v>W</v>
      </c>
      <c r="I51" s="233">
        <f>IF($D51=0,"",Wurfzettel!F480)</f>
        <v>338</v>
      </c>
      <c r="J51" s="233">
        <f>IF($D51=0,"",Wurfzettel!G480)</f>
        <v>118</v>
      </c>
      <c r="K51" s="234">
        <f>IF($D51=0,"",Wurfzettel!H480)</f>
        <v>456</v>
      </c>
      <c r="L51" s="233">
        <f>IF($D51=0,"",Wurfzettel!I480)</f>
        <v>19</v>
      </c>
    </row>
    <row r="52" spans="1:12" ht="12.75" customHeight="1">
      <c r="A52" s="360"/>
      <c r="B52" s="354">
        <v>0.70833333333333337</v>
      </c>
      <c r="C52" s="228">
        <v>49</v>
      </c>
      <c r="D52" s="229">
        <f>'Startplan BMF BM Wels2015'!C27</f>
        <v>151</v>
      </c>
      <c r="E52" s="230" t="str">
        <f>IF(D52=0,"",VLOOKUP(D52,Nummern!$A$2:$H$540,2,FALSE))</f>
        <v>MEIER Walter</v>
      </c>
      <c r="F52" s="231" t="str">
        <f>IF(D52=0,"",VLOOKUP(D52,Nummern!$A$2:$H$540,3,FALSE))</f>
        <v>Niederösterreich Herren</v>
      </c>
      <c r="G52" s="232" t="str">
        <f>IF(D52="","",VLOOKUP(D52,Nummern!$A$2:$H$540,7,FALSE))</f>
        <v>N</v>
      </c>
      <c r="H52" s="233" t="str">
        <f>IF(D52=0,"",VLOOKUP(D52,Nummern!$A$2:$H$540,5,FALSE))</f>
        <v>M</v>
      </c>
      <c r="I52" s="233">
        <f>IF($D52=0,"",Wurfzettel!F490)</f>
        <v>360</v>
      </c>
      <c r="J52" s="233">
        <f>IF($D52=0,"",Wurfzettel!G490)</f>
        <v>171</v>
      </c>
      <c r="K52" s="234">
        <f>IF($D52=0,"",Wurfzettel!H490)</f>
        <v>531</v>
      </c>
      <c r="L52" s="233">
        <f>IF($D52=0,"",Wurfzettel!I490)</f>
        <v>10</v>
      </c>
    </row>
    <row r="53" spans="1:12" ht="15">
      <c r="A53" s="360"/>
      <c r="B53" s="355"/>
      <c r="C53" s="228">
        <v>50</v>
      </c>
      <c r="D53" s="229">
        <f>'Startplan BMF BM Wels2015'!F27</f>
        <v>170</v>
      </c>
      <c r="E53" s="230" t="str">
        <f>IF(D53=0,"",VLOOKUP(D53,Nummern!$A$2:$H$540,2,FALSE))</f>
        <v>WESELY Jürgen</v>
      </c>
      <c r="F53" s="231" t="str">
        <f>IF(D53=0,"",VLOOKUP(D53,Nummern!$A$2:$H$540,3,FALSE))</f>
        <v xml:space="preserve">Salzburg Herren </v>
      </c>
      <c r="G53" s="232" t="str">
        <f>IF(D53="","",VLOOKUP(D53,Nummern!$A$2:$H$540,7,FALSE))</f>
        <v>Sbg</v>
      </c>
      <c r="H53" s="233" t="str">
        <f>IF(D53=0,"",VLOOKUP(D53,Nummern!$A$2:$H$540,5,FALSE))</f>
        <v>M</v>
      </c>
      <c r="I53" s="233">
        <f>IF($D53=0,"",Wurfzettel!F500)</f>
        <v>349</v>
      </c>
      <c r="J53" s="233">
        <f>IF($D53=0,"",Wurfzettel!G500)</f>
        <v>181</v>
      </c>
      <c r="K53" s="234">
        <f>IF($D53=0,"",Wurfzettel!H500)</f>
        <v>530</v>
      </c>
      <c r="L53" s="233">
        <f>IF($D53=0,"",Wurfzettel!I500)</f>
        <v>3</v>
      </c>
    </row>
    <row r="54" spans="1:12" ht="15">
      <c r="A54" s="360"/>
      <c r="B54" s="355"/>
      <c r="C54" s="228">
        <v>51</v>
      </c>
      <c r="D54" s="229">
        <f>'Startplan BMF BM Wels2015'!I27</f>
        <v>127</v>
      </c>
      <c r="E54" s="230" t="str">
        <f>IF(D54=0,"",VLOOKUP(D54,Nummern!$A$2:$H$540,2,FALSE))</f>
        <v>TÜTTÖ Stefan</v>
      </c>
      <c r="F54" s="231" t="str">
        <f>IF(D54=0,"",VLOOKUP(D54,Nummern!$A$2:$H$540,3,FALSE))</f>
        <v>Oberösterreich Herren 1</v>
      </c>
      <c r="G54" s="232" t="str">
        <f>IF(D54="","",VLOOKUP(D54,Nummern!$A$2:$H$540,7,FALSE))</f>
        <v>OÖ 1</v>
      </c>
      <c r="H54" s="233" t="str">
        <f>IF(D54=0,"",VLOOKUP(D54,Nummern!$A$2:$H$540,5,FALSE))</f>
        <v>M</v>
      </c>
      <c r="I54" s="233">
        <f>IF($D54=0,"",Wurfzettel!F510)</f>
        <v>359</v>
      </c>
      <c r="J54" s="233">
        <f>IF($D54=0,"",Wurfzettel!G510)</f>
        <v>145</v>
      </c>
      <c r="K54" s="234">
        <f>IF($D54=0,"",Wurfzettel!H510)</f>
        <v>504</v>
      </c>
      <c r="L54" s="233">
        <f>IF($D54=0,"",Wurfzettel!I510)</f>
        <v>11</v>
      </c>
    </row>
    <row r="55" spans="1:12" ht="15">
      <c r="A55" s="360"/>
      <c r="B55" s="355"/>
      <c r="C55" s="228">
        <v>52</v>
      </c>
      <c r="D55" s="229">
        <f>'Startplan BMF BM Wels2015'!L27</f>
        <v>163</v>
      </c>
      <c r="E55" s="230" t="str">
        <f>IF(D55=0,"",VLOOKUP(D55,Nummern!$A$2:$H$540,2,FALSE))</f>
        <v>STUCHLY Alfred</v>
      </c>
      <c r="F55" s="231" t="str">
        <f>IF(D55=0,"",VLOOKUP(D55,Nummern!$A$2:$H$540,3,FALSE))</f>
        <v xml:space="preserve">Steiermark Herren </v>
      </c>
      <c r="G55" s="232" t="str">
        <f>IF(D55="","",VLOOKUP(D55,Nummern!$A$2:$H$540,7,FALSE))</f>
        <v>Stm</v>
      </c>
      <c r="H55" s="233" t="str">
        <f>IF(D55=0,"",VLOOKUP(D55,Nummern!$A$2:$H$540,5,FALSE))</f>
        <v>M</v>
      </c>
      <c r="I55" s="233">
        <f>IF($D55=0,"",Wurfzettel!F520)</f>
        <v>358</v>
      </c>
      <c r="J55" s="233">
        <f>IF($D55=0,"",Wurfzettel!G520)</f>
        <v>140</v>
      </c>
      <c r="K55" s="234">
        <f>IF($D55=0,"",Wurfzettel!H520)</f>
        <v>498</v>
      </c>
      <c r="L55" s="233">
        <f>IF($D55=0,"",Wurfzettel!I520)</f>
        <v>9</v>
      </c>
    </row>
    <row r="56" spans="1:12" ht="12.75" customHeight="1">
      <c r="A56" s="360"/>
      <c r="B56" s="355"/>
      <c r="C56" s="228">
        <v>53</v>
      </c>
      <c r="D56" s="229">
        <f>'Startplan BMF BM Wels2015'!O27</f>
        <v>175</v>
      </c>
      <c r="E56" s="230" t="str">
        <f>IF(D56=0,"",VLOOKUP(D56,Nummern!$A$2:$H$540,2,FALSE))</f>
        <v>HECHENBERGER Michael</v>
      </c>
      <c r="F56" s="231" t="str">
        <f>IF(D56=0,"",VLOOKUP(D56,Nummern!$A$2:$H$540,3,FALSE))</f>
        <v xml:space="preserve">Tirol Herren </v>
      </c>
      <c r="G56" s="232" t="str">
        <f>IF(D56="","",VLOOKUP(D56,Nummern!$A$2:$H$540,7,FALSE))</f>
        <v>T</v>
      </c>
      <c r="H56" s="233" t="str">
        <f>IF(D56=0,"",VLOOKUP(D56,Nummern!$A$2:$H$540,5,FALSE))</f>
        <v>M</v>
      </c>
      <c r="I56" s="233">
        <f>IF($D56=0,"",Wurfzettel!F530)</f>
        <v>360</v>
      </c>
      <c r="J56" s="233">
        <f>IF($D56=0,"",Wurfzettel!G530)</f>
        <v>203</v>
      </c>
      <c r="K56" s="234">
        <f>IF($D56=0,"",Wurfzettel!H530)</f>
        <v>563</v>
      </c>
      <c r="L56" s="233">
        <f>IF($D56=0,"",Wurfzettel!I530)</f>
        <v>1</v>
      </c>
    </row>
    <row r="57" spans="1:12" ht="15">
      <c r="A57" s="360"/>
      <c r="B57" s="356"/>
      <c r="C57" s="228">
        <v>54</v>
      </c>
      <c r="D57" s="229">
        <f>'Startplan BMF BM Wels2015'!R27</f>
        <v>157</v>
      </c>
      <c r="E57" s="230" t="str">
        <f>IF(D57=0,"",VLOOKUP(D57,Nummern!$A$2:$H$540,2,FALSE))</f>
        <v>PELZLBAUER Peter</v>
      </c>
      <c r="F57" s="231" t="str">
        <f>IF(D57=0,"",VLOOKUP(D57,Nummern!$A$2:$H$540,3,FALSE))</f>
        <v xml:space="preserve">Burgenland Herren </v>
      </c>
      <c r="G57" s="232" t="str">
        <f>IF(D57="","",VLOOKUP(D57,Nummern!$A$2:$H$540,7,FALSE))</f>
        <v>B</v>
      </c>
      <c r="H57" s="233" t="str">
        <f>IF(D57=0,"",VLOOKUP(D57,Nummern!$A$2:$H$540,5,FALSE))</f>
        <v>M</v>
      </c>
      <c r="I57" s="233">
        <f>IF($D57=0,"",Wurfzettel!F540)</f>
        <v>374</v>
      </c>
      <c r="J57" s="233">
        <f>IF($D57=0,"",Wurfzettel!G540)</f>
        <v>189</v>
      </c>
      <c r="K57" s="234">
        <f>IF($D57=0,"",Wurfzettel!H540)</f>
        <v>563</v>
      </c>
      <c r="L57" s="233">
        <f>IF($D57=0,"",Wurfzettel!I540)</f>
        <v>2</v>
      </c>
    </row>
    <row r="58" spans="1:12" ht="15">
      <c r="A58" s="360"/>
      <c r="B58" s="354">
        <v>0.75</v>
      </c>
      <c r="C58" s="228">
        <v>55</v>
      </c>
      <c r="D58" s="229">
        <f>'Startplan BMF BM Wels2015'!C29</f>
        <v>0</v>
      </c>
      <c r="E58" s="230" t="str">
        <f>IF(D58=0,"",VLOOKUP(D58,Nummern!$A$2:$H$540,2,FALSE))</f>
        <v/>
      </c>
      <c r="F58" s="231" t="str">
        <f>IF(D58=0,"",VLOOKUP(D58,Nummern!$A$2:$H$540,3,FALSE))</f>
        <v/>
      </c>
      <c r="G58" s="232" t="e">
        <f>IF(D58="","",VLOOKUP(D58,Nummern!$A$2:$H$540,7,FALSE))</f>
        <v>#N/A</v>
      </c>
      <c r="H58" s="233" t="str">
        <f>IF(D58=0,"",VLOOKUP(D58,Nummern!$A$2:$H$540,5,FALSE))</f>
        <v/>
      </c>
      <c r="I58" s="233" t="str">
        <f>IF($D58=0,"",Wurfzettel!F550)</f>
        <v/>
      </c>
      <c r="J58" s="233" t="str">
        <f>IF($D58=0,"",Wurfzettel!G550)</f>
        <v/>
      </c>
      <c r="K58" s="234" t="str">
        <f>IF($D58=0,"",Wurfzettel!H550)</f>
        <v/>
      </c>
      <c r="L58" s="233" t="str">
        <f>IF($D58=0,"",Wurfzettel!I550)</f>
        <v/>
      </c>
    </row>
    <row r="59" spans="1:12" ht="15">
      <c r="A59" s="360"/>
      <c r="B59" s="357"/>
      <c r="C59" s="228">
        <v>56</v>
      </c>
      <c r="D59" s="229">
        <f>'Startplan BMF BM Wels2015'!F29</f>
        <v>0</v>
      </c>
      <c r="E59" s="230" t="str">
        <f>IF(D59=0,"",VLOOKUP(D59,Nummern!$A$2:$H$540,2,FALSE))</f>
        <v/>
      </c>
      <c r="F59" s="231" t="str">
        <f>IF(D59=0,"",VLOOKUP(D59,Nummern!$A$2:$H$540,3,FALSE))</f>
        <v/>
      </c>
      <c r="G59" s="232" t="e">
        <f>IF(D59="","",VLOOKUP(D59,Nummern!$A$2:$H$540,7,FALSE))</f>
        <v>#N/A</v>
      </c>
      <c r="H59" s="233" t="str">
        <f>IF(D59=0,"",VLOOKUP(D59,Nummern!$A$2:$H$540,5,FALSE))</f>
        <v/>
      </c>
      <c r="I59" s="233" t="str">
        <f>IF($D59=0,"",Wurfzettel!F560)</f>
        <v/>
      </c>
      <c r="J59" s="233" t="str">
        <f>IF($D59=0,"",Wurfzettel!G560)</f>
        <v/>
      </c>
      <c r="K59" s="234" t="str">
        <f>IF($D59=0,"",Wurfzettel!H560)</f>
        <v/>
      </c>
      <c r="L59" s="233" t="str">
        <f>IF($D59=0,"",Wurfzettel!I560)</f>
        <v/>
      </c>
    </row>
    <row r="60" spans="1:12" ht="12.75" customHeight="1">
      <c r="A60" s="360"/>
      <c r="B60" s="357"/>
      <c r="C60" s="228">
        <v>57</v>
      </c>
      <c r="D60" s="229">
        <f>'Startplan BMF BM Wels2015'!I29</f>
        <v>0</v>
      </c>
      <c r="E60" s="230" t="str">
        <f>IF(D60=0,"",VLOOKUP(D60,Nummern!$A$2:$H$540,2,FALSE))</f>
        <v/>
      </c>
      <c r="F60" s="231" t="str">
        <f>IF(D60=0,"",VLOOKUP(D60,Nummern!$A$2:$H$540,3,FALSE))</f>
        <v/>
      </c>
      <c r="G60" s="232" t="e">
        <f>IF(D60="","",VLOOKUP(D60,Nummern!$A$2:$H$540,7,FALSE))</f>
        <v>#N/A</v>
      </c>
      <c r="H60" s="233" t="str">
        <f>IF(D60=0,"",VLOOKUP(D60,Nummern!$A$2:$H$540,5,FALSE))</f>
        <v/>
      </c>
      <c r="I60" s="233" t="str">
        <f>IF($D60=0,"",Wurfzettel!F570)</f>
        <v/>
      </c>
      <c r="J60" s="233" t="str">
        <f>IF($D60=0,"",Wurfzettel!G570)</f>
        <v/>
      </c>
      <c r="K60" s="234" t="str">
        <f>IF($D60=0,"",Wurfzettel!H570)</f>
        <v/>
      </c>
      <c r="L60" s="233" t="str">
        <f>IF($D60=0,"",Wurfzettel!I570)</f>
        <v/>
      </c>
    </row>
    <row r="61" spans="1:12" ht="15">
      <c r="A61" s="360"/>
      <c r="B61" s="357"/>
      <c r="C61" s="228">
        <v>58</v>
      </c>
      <c r="D61" s="229">
        <f>'Startplan BMF BM Wels2015'!L29</f>
        <v>0</v>
      </c>
      <c r="E61" s="230" t="str">
        <f>IF(D61=0,"",VLOOKUP(D61,Nummern!$A$2:$H$540,2,FALSE))</f>
        <v/>
      </c>
      <c r="F61" s="231" t="str">
        <f>IF(D61=0,"",VLOOKUP(D61,Nummern!$A$2:$H$540,3,FALSE))</f>
        <v/>
      </c>
      <c r="G61" s="232" t="e">
        <f>IF(D61="","",VLOOKUP(D61,Nummern!$A$2:$H$540,7,FALSE))</f>
        <v>#N/A</v>
      </c>
      <c r="H61" s="233" t="str">
        <f>IF(D61=0,"",VLOOKUP(D61,Nummern!$A$2:$H$540,5,FALSE))</f>
        <v/>
      </c>
      <c r="I61" s="233" t="str">
        <f>IF($D61=0,"",Wurfzettel!F580)</f>
        <v/>
      </c>
      <c r="J61" s="233" t="str">
        <f>IF($D61=0,"",Wurfzettel!G580)</f>
        <v/>
      </c>
      <c r="K61" s="234" t="str">
        <f>IF($D61=0,"",Wurfzettel!H580)</f>
        <v/>
      </c>
      <c r="L61" s="233" t="str">
        <f>IF($D61=0,"",Wurfzettel!I580)</f>
        <v/>
      </c>
    </row>
    <row r="62" spans="1:12" ht="12.75" customHeight="1">
      <c r="A62" s="360"/>
      <c r="B62" s="357"/>
      <c r="C62" s="228">
        <v>59</v>
      </c>
      <c r="D62" s="229">
        <f>'Startplan BMF BM Wels2015'!O29</f>
        <v>0</v>
      </c>
      <c r="E62" s="230" t="str">
        <f>IF(D62=0,"",VLOOKUP(D62,Nummern!$A$2:$H$540,2,FALSE))</f>
        <v/>
      </c>
      <c r="F62" s="231" t="str">
        <f>IF(D62=0,"",VLOOKUP(D62,Nummern!$A$2:$H$540,3,FALSE))</f>
        <v/>
      </c>
      <c r="G62" s="232" t="e">
        <f>IF(D62="","",VLOOKUP(D62,Nummern!$A$2:$H$540,7,FALSE))</f>
        <v>#N/A</v>
      </c>
      <c r="H62" s="233" t="str">
        <f>IF(D62=0,"",VLOOKUP(D62,Nummern!$A$2:$H$540,5,FALSE))</f>
        <v/>
      </c>
      <c r="I62" s="233" t="str">
        <f>IF($D62=0,"",Wurfzettel!F590)</f>
        <v/>
      </c>
      <c r="J62" s="233" t="str">
        <f>IF($D62=0,"",Wurfzettel!G590)</f>
        <v/>
      </c>
      <c r="K62" s="234" t="str">
        <f>IF($D62=0,"",Wurfzettel!H590)</f>
        <v/>
      </c>
      <c r="L62" s="233" t="str">
        <f>IF($D62=0,"",Wurfzettel!I590)</f>
        <v/>
      </c>
    </row>
    <row r="63" spans="1:12" ht="15">
      <c r="A63" s="360"/>
      <c r="B63" s="358"/>
      <c r="C63" s="228">
        <v>60</v>
      </c>
      <c r="D63" s="229">
        <f>'Startplan BMF BM Wels2015'!R29</f>
        <v>0</v>
      </c>
      <c r="E63" s="230" t="str">
        <f>IF(D63=0,"",VLOOKUP(D63,Nummern!$A$2:$H$540,2,FALSE))</f>
        <v/>
      </c>
      <c r="F63" s="231" t="str">
        <f>IF(D63=0,"",VLOOKUP(D63,Nummern!$A$2:$H$540,3,FALSE))</f>
        <v/>
      </c>
      <c r="G63" s="232" t="e">
        <f>IF(D63="","",VLOOKUP(D63,Nummern!$A$2:$H$540,7,FALSE))</f>
        <v>#N/A</v>
      </c>
      <c r="H63" s="233" t="str">
        <f>IF(D63=0,"",VLOOKUP(D63,Nummern!$A$2:$H$540,5,FALSE))</f>
        <v/>
      </c>
      <c r="I63" s="233" t="str">
        <f>IF($D63=0,"",Wurfzettel!F600)</f>
        <v/>
      </c>
      <c r="J63" s="233" t="str">
        <f>IF($D63=0,"",Wurfzettel!G600)</f>
        <v/>
      </c>
      <c r="K63" s="234" t="str">
        <f>IF($D63=0,"",Wurfzettel!H600)</f>
        <v/>
      </c>
      <c r="L63" s="233" t="str">
        <f>IF($D63=0,"",Wurfzettel!I600)</f>
        <v/>
      </c>
    </row>
    <row r="64" spans="1:12" ht="12.75" customHeight="1">
      <c r="A64" s="360"/>
      <c r="B64" s="354">
        <v>0.79166666666666663</v>
      </c>
      <c r="C64" s="228">
        <v>61</v>
      </c>
      <c r="D64" s="229">
        <f>'Startplan BMF BM Wels2015'!C31</f>
        <v>0</v>
      </c>
      <c r="E64" s="230" t="str">
        <f>IF(D64=0,"",VLOOKUP(D64,Nummern!$A$2:$H$540,2,FALSE))</f>
        <v/>
      </c>
      <c r="F64" s="231" t="str">
        <f>IF(D64=0,"",VLOOKUP(D64,Nummern!$A$2:$H$540,3,FALSE))</f>
        <v/>
      </c>
      <c r="G64" s="235"/>
      <c r="H64" s="233" t="str">
        <f>IF(D64=0,"",VLOOKUP(D64,Nummern!$A$2:$H$540,5,FALSE))</f>
        <v/>
      </c>
      <c r="I64" s="233" t="str">
        <f>IF($D64=0,"",Wurfzettel!F610)</f>
        <v/>
      </c>
      <c r="J64" s="233" t="str">
        <f>IF($D64=0,"",Wurfzettel!G610)</f>
        <v/>
      </c>
      <c r="K64" s="234" t="str">
        <f>IF($D64=0,"",Wurfzettel!H610)</f>
        <v/>
      </c>
      <c r="L64" s="233" t="str">
        <f>IF($D64=0,"",Wurfzettel!I610)</f>
        <v/>
      </c>
    </row>
    <row r="65" spans="1:12" ht="15">
      <c r="A65" s="360"/>
      <c r="B65" s="355"/>
      <c r="C65" s="228">
        <v>62</v>
      </c>
      <c r="D65" s="229">
        <f>'Startplan BMF BM Wels2015'!F31</f>
        <v>0</v>
      </c>
      <c r="E65" s="230" t="str">
        <f>IF(D65=0,"",VLOOKUP(D65,Nummern!$A$2:$H$540,2,FALSE))</f>
        <v/>
      </c>
      <c r="F65" s="231" t="str">
        <f>IF(D65=0,"",VLOOKUP(D65,Nummern!$A$2:$H$540,3,FALSE))</f>
        <v/>
      </c>
      <c r="G65" s="235"/>
      <c r="H65" s="233" t="str">
        <f>IF(D65=0,"",VLOOKUP(D65,Nummern!$A$2:$H$540,5,FALSE))</f>
        <v/>
      </c>
      <c r="I65" s="233" t="str">
        <f>IF($D65=0,"",Wurfzettel!F620)</f>
        <v/>
      </c>
      <c r="J65" s="233" t="str">
        <f>IF($D65=0,"",Wurfzettel!G620)</f>
        <v/>
      </c>
      <c r="K65" s="234" t="str">
        <f>IF($D65=0,"",Wurfzettel!H620)</f>
        <v/>
      </c>
      <c r="L65" s="233" t="str">
        <f>IF($D65=0,"",Wurfzettel!I620)</f>
        <v/>
      </c>
    </row>
    <row r="66" spans="1:12" ht="15">
      <c r="A66" s="360"/>
      <c r="B66" s="355"/>
      <c r="C66" s="228">
        <v>63</v>
      </c>
      <c r="D66" s="229">
        <f>'Startplan BMF BM Wels2015'!I31</f>
        <v>0</v>
      </c>
      <c r="E66" s="230" t="str">
        <f>IF(D66=0,"",VLOOKUP(D66,Nummern!$A$2:$H$540,2,FALSE))</f>
        <v/>
      </c>
      <c r="F66" s="231" t="str">
        <f>IF(D66=0,"",VLOOKUP(D66,Nummern!$A$2:$H$540,3,FALSE))</f>
        <v/>
      </c>
      <c r="G66" s="235"/>
      <c r="H66" s="233" t="str">
        <f>IF(D66=0,"",VLOOKUP(D66,Nummern!$A$2:$H$540,5,FALSE))</f>
        <v/>
      </c>
      <c r="I66" s="233" t="str">
        <f>IF($D66=0,"",Wurfzettel!F630)</f>
        <v/>
      </c>
      <c r="J66" s="233" t="str">
        <f>IF($D66=0,"",Wurfzettel!G630)</f>
        <v/>
      </c>
      <c r="K66" s="234" t="str">
        <f>IF($D66=0,"",Wurfzettel!H630)</f>
        <v/>
      </c>
      <c r="L66" s="233" t="str">
        <f>IF($D66=0,"",Wurfzettel!I630)</f>
        <v/>
      </c>
    </row>
    <row r="67" spans="1:12" ht="15">
      <c r="A67" s="360"/>
      <c r="B67" s="355"/>
      <c r="C67" s="228">
        <v>64</v>
      </c>
      <c r="D67" s="229">
        <f>'Startplan BMF BM Wels2015'!L31</f>
        <v>0</v>
      </c>
      <c r="E67" s="230" t="str">
        <f>IF(D67=0,"",VLOOKUP(D67,Nummern!$A$2:$H$540,2,FALSE))</f>
        <v/>
      </c>
      <c r="F67" s="231" t="str">
        <f>IF(D67=0,"",VLOOKUP(D67,Nummern!$A$2:$H$540,3,FALSE))</f>
        <v/>
      </c>
      <c r="G67" s="235"/>
      <c r="H67" s="233" t="str">
        <f>IF(D67=0,"",VLOOKUP(D67,Nummern!$A$2:$H$540,5,FALSE))</f>
        <v/>
      </c>
      <c r="I67" s="233" t="str">
        <f>IF($D67=0,"",Wurfzettel!F640)</f>
        <v/>
      </c>
      <c r="J67" s="233" t="str">
        <f>IF($D67=0,"",Wurfzettel!G640)</f>
        <v/>
      </c>
      <c r="K67" s="234" t="str">
        <f>IF($D67=0,"",Wurfzettel!H640)</f>
        <v/>
      </c>
      <c r="L67" s="233" t="str">
        <f>IF($D67=0,"",Wurfzettel!I640)</f>
        <v/>
      </c>
    </row>
    <row r="68" spans="1:12" ht="12.75" customHeight="1">
      <c r="A68" s="360"/>
      <c r="B68" s="355"/>
      <c r="C68" s="228">
        <v>65</v>
      </c>
      <c r="D68" s="229">
        <f>'Startplan BMF BM Wels2015'!O31</f>
        <v>0</v>
      </c>
      <c r="E68" s="230" t="str">
        <f>IF(D68=0,"",VLOOKUP(D68,Nummern!$A$2:$H$540,2,FALSE))</f>
        <v/>
      </c>
      <c r="F68" s="231" t="str">
        <f>IF(D68=0,"",VLOOKUP(D68,Nummern!$A$2:$H$540,3,FALSE))</f>
        <v/>
      </c>
      <c r="G68" s="235"/>
      <c r="H68" s="233" t="str">
        <f>IF(D68=0,"",VLOOKUP(D68,Nummern!$A$2:$H$540,5,FALSE))</f>
        <v/>
      </c>
      <c r="I68" s="233" t="str">
        <f>IF($D68=0,"",Wurfzettel!F650)</f>
        <v/>
      </c>
      <c r="J68" s="233" t="str">
        <f>IF($D68=0,"",Wurfzettel!G650)</f>
        <v/>
      </c>
      <c r="K68" s="234" t="str">
        <f>IF($D68=0,"",Wurfzettel!H650)</f>
        <v/>
      </c>
      <c r="L68" s="233" t="str">
        <f>IF($D68=0,"",Wurfzettel!I650)</f>
        <v/>
      </c>
    </row>
    <row r="69" spans="1:12" ht="15">
      <c r="A69" s="360"/>
      <c r="B69" s="356"/>
      <c r="C69" s="228">
        <v>66</v>
      </c>
      <c r="D69" s="229">
        <f>'Startplan BMF BM Wels2015'!R31</f>
        <v>0</v>
      </c>
      <c r="E69" s="230" t="str">
        <f>IF(D69=0,"",VLOOKUP(D69,Nummern!$A$2:$H$540,2,FALSE))</f>
        <v/>
      </c>
      <c r="F69" s="231" t="str">
        <f>IF(D69=0,"",VLOOKUP(D69,Nummern!$A$2:$H$540,3,FALSE))</f>
        <v/>
      </c>
      <c r="G69" s="235"/>
      <c r="H69" s="233" t="str">
        <f>IF(D69=0,"",VLOOKUP(D69,Nummern!$A$2:$H$540,5,FALSE))</f>
        <v/>
      </c>
      <c r="I69" s="233" t="str">
        <f>IF($D69=0,"",Wurfzettel!F660)</f>
        <v/>
      </c>
      <c r="J69" s="233" t="str">
        <f>IF($D69=0,"",Wurfzettel!G660)</f>
        <v/>
      </c>
      <c r="K69" s="234" t="str">
        <f>IF($D69=0,"",Wurfzettel!H660)</f>
        <v/>
      </c>
      <c r="L69" s="233" t="str">
        <f>IF($D69=0,"",Wurfzettel!I660)</f>
        <v/>
      </c>
    </row>
    <row r="70" spans="1:12" ht="15">
      <c r="A70" s="360"/>
      <c r="B70" s="354">
        <v>0.83333333333333337</v>
      </c>
      <c r="C70" s="228">
        <v>67</v>
      </c>
      <c r="D70" s="229">
        <f>'Startplan BMF BM Wels2015'!C33</f>
        <v>0</v>
      </c>
      <c r="E70" s="230" t="str">
        <f>IF(D70=0,"",VLOOKUP(D70,Nummern!$A$2:$H$540,2,FALSE))</f>
        <v/>
      </c>
      <c r="F70" s="231" t="str">
        <f>IF(D70=0,"",VLOOKUP(D70,Nummern!$A$2:$H$540,3,FALSE))</f>
        <v/>
      </c>
      <c r="G70" s="235"/>
      <c r="H70" s="233" t="str">
        <f>IF(D70=0,"",VLOOKUP(D70,Nummern!$A$2:$H$540,5,FALSE))</f>
        <v/>
      </c>
      <c r="I70" s="233" t="str">
        <f>IF($D70=0,"",Wurfzettel!F670)</f>
        <v/>
      </c>
      <c r="J70" s="233" t="str">
        <f>IF($D70=0,"",Wurfzettel!G670)</f>
        <v/>
      </c>
      <c r="K70" s="234" t="str">
        <f>IF($D70=0,"",Wurfzettel!H670)</f>
        <v/>
      </c>
      <c r="L70" s="233" t="str">
        <f>IF($D70=0,"",Wurfzettel!I670)</f>
        <v/>
      </c>
    </row>
    <row r="71" spans="1:12" ht="15">
      <c r="A71" s="360"/>
      <c r="B71" s="357"/>
      <c r="C71" s="228">
        <v>68</v>
      </c>
      <c r="D71" s="229">
        <f>'Startplan BMF BM Wels2015'!F33</f>
        <v>0</v>
      </c>
      <c r="E71" s="230" t="str">
        <f>IF(D71=0,"",VLOOKUP(D71,Nummern!$A$2:$H$540,2,FALSE))</f>
        <v/>
      </c>
      <c r="F71" s="231" t="str">
        <f>IF(D71=0,"",VLOOKUP(D71,Nummern!$A$2:$H$540,3,FALSE))</f>
        <v/>
      </c>
      <c r="G71" s="235"/>
      <c r="H71" s="233" t="str">
        <f>IF(D71=0,"",VLOOKUP(D71,Nummern!$A$2:$H$540,5,FALSE))</f>
        <v/>
      </c>
      <c r="I71" s="233" t="str">
        <f>IF($D71=0,"",Wurfzettel!F680)</f>
        <v/>
      </c>
      <c r="J71" s="233" t="str">
        <f>IF($D71=0,"",Wurfzettel!G680)</f>
        <v/>
      </c>
      <c r="K71" s="234" t="str">
        <f>IF($D71=0,"",Wurfzettel!H680)</f>
        <v/>
      </c>
      <c r="L71" s="233" t="str">
        <f>IF($D71=0,"",Wurfzettel!I680)</f>
        <v/>
      </c>
    </row>
    <row r="72" spans="1:12" ht="12.75" customHeight="1">
      <c r="A72" s="360"/>
      <c r="B72" s="357"/>
      <c r="C72" s="228">
        <v>69</v>
      </c>
      <c r="D72" s="229">
        <f>'Startplan BMF BM Wels2015'!I33</f>
        <v>0</v>
      </c>
      <c r="E72" s="230" t="str">
        <f>IF(D72=0,"",VLOOKUP(D72,Nummern!$A$2:$H$540,2,FALSE))</f>
        <v/>
      </c>
      <c r="F72" s="231" t="str">
        <f>IF(D72=0,"",VLOOKUP(D72,Nummern!$A$2:$H$540,3,FALSE))</f>
        <v/>
      </c>
      <c r="G72" s="235"/>
      <c r="H72" s="233" t="str">
        <f>IF(D72=0,"",VLOOKUP(D72,Nummern!$A$2:$H$540,5,FALSE))</f>
        <v/>
      </c>
      <c r="I72" s="233" t="str">
        <f>IF($D72=0,"",Wurfzettel!F690)</f>
        <v/>
      </c>
      <c r="J72" s="233" t="str">
        <f>IF($D72=0,"",Wurfzettel!G690)</f>
        <v/>
      </c>
      <c r="K72" s="234" t="str">
        <f>IF($D72=0,"",Wurfzettel!H690)</f>
        <v/>
      </c>
      <c r="L72" s="233" t="str">
        <f>IF($D72=0,"",Wurfzettel!I690)</f>
        <v/>
      </c>
    </row>
    <row r="73" spans="1:12" ht="15">
      <c r="A73" s="360"/>
      <c r="B73" s="357"/>
      <c r="C73" s="228">
        <v>70</v>
      </c>
      <c r="D73" s="229">
        <f>'Startplan BMF BM Wels2015'!L33</f>
        <v>0</v>
      </c>
      <c r="E73" s="230" t="str">
        <f>IF(D73=0,"",VLOOKUP(D73,Nummern!$A$2:$H$540,2,FALSE))</f>
        <v/>
      </c>
      <c r="F73" s="231" t="str">
        <f>IF(D73=0,"",VLOOKUP(D73,Nummern!$A$2:$H$540,3,FALSE))</f>
        <v/>
      </c>
      <c r="G73" s="235"/>
      <c r="H73" s="233" t="str">
        <f>IF(D73=0,"",VLOOKUP(D73,Nummern!$A$2:$H$540,5,FALSE))</f>
        <v/>
      </c>
      <c r="I73" s="233" t="str">
        <f>IF($D73=0,"",Wurfzettel!F700)</f>
        <v/>
      </c>
      <c r="J73" s="233" t="str">
        <f>IF($D73=0,"",Wurfzettel!G700)</f>
        <v/>
      </c>
      <c r="K73" s="234" t="str">
        <f>IF($D73=0,"",Wurfzettel!H700)</f>
        <v/>
      </c>
      <c r="L73" s="233" t="str">
        <f>IF($D73=0,"",Wurfzettel!I700)</f>
        <v/>
      </c>
    </row>
    <row r="74" spans="1:12" ht="15">
      <c r="A74" s="360"/>
      <c r="B74" s="357"/>
      <c r="C74" s="228">
        <v>71</v>
      </c>
      <c r="D74" s="229">
        <f>'Startplan BMF BM Wels2015'!O33</f>
        <v>0</v>
      </c>
      <c r="E74" s="230" t="str">
        <f>IF(D74=0,"",VLOOKUP(D74,Nummern!$A$2:$H$540,2,FALSE))</f>
        <v/>
      </c>
      <c r="F74" s="231" t="str">
        <f>IF(D74=0,"",VLOOKUP(D74,Nummern!$A$2:$H$540,3,FALSE))</f>
        <v/>
      </c>
      <c r="G74" s="235"/>
      <c r="H74" s="233" t="str">
        <f>IF(D74=0,"",VLOOKUP(D74,Nummern!$A$2:$H$540,5,FALSE))</f>
        <v/>
      </c>
      <c r="I74" s="233" t="str">
        <f>IF($D74=0,"",Wurfzettel!F710)</f>
        <v/>
      </c>
      <c r="J74" s="233" t="str">
        <f>IF($D74=0,"",Wurfzettel!G710)</f>
        <v/>
      </c>
      <c r="K74" s="234" t="str">
        <f>IF($D74=0,"",Wurfzettel!H710)</f>
        <v/>
      </c>
      <c r="L74" s="233" t="str">
        <f>IF($D74=0,"",Wurfzettel!I710)</f>
        <v/>
      </c>
    </row>
    <row r="75" spans="1:12" ht="15">
      <c r="A75" s="361"/>
      <c r="B75" s="358"/>
      <c r="C75" s="228">
        <v>72</v>
      </c>
      <c r="D75" s="229">
        <f>'Startplan BMF BM Wels2015'!R33</f>
        <v>0</v>
      </c>
      <c r="E75" s="230" t="str">
        <f>IF(D75=0,"",VLOOKUP(D75,Nummern!$A$2:$H$540,2,FALSE))</f>
        <v/>
      </c>
      <c r="F75" s="231" t="str">
        <f>IF(D75=0,"",VLOOKUP(D75,Nummern!$A$2:$H$540,3,FALSE))</f>
        <v/>
      </c>
      <c r="G75" s="235"/>
      <c r="H75" s="233" t="str">
        <f>IF(D75=0,"",VLOOKUP(D75,Nummern!$A$2:$H$540,5,FALSE))</f>
        <v/>
      </c>
      <c r="I75" s="233" t="str">
        <f>IF($D75=0,"",Wurfzettel!F720)</f>
        <v/>
      </c>
      <c r="J75" s="233" t="str">
        <f>IF($D75=0,"",Wurfzettel!G720)</f>
        <v/>
      </c>
      <c r="K75" s="234" t="str">
        <f>IF($D75=0,"",Wurfzettel!H720)</f>
        <v/>
      </c>
      <c r="L75" s="233" t="str">
        <f>IF($D75=0,"",Wurfzettel!I720)</f>
        <v/>
      </c>
    </row>
    <row r="76" spans="1:12" ht="15">
      <c r="A76" s="162"/>
      <c r="B76" s="351"/>
      <c r="C76" s="110"/>
      <c r="D76" s="160"/>
      <c r="E76" s="114"/>
      <c r="F76" s="115"/>
      <c r="G76" s="116"/>
      <c r="H76" s="117"/>
      <c r="I76" s="117"/>
      <c r="J76" s="117"/>
      <c r="K76" s="161"/>
      <c r="L76" s="117"/>
    </row>
    <row r="77" spans="1:12" ht="15">
      <c r="A77" s="162"/>
      <c r="B77" s="352"/>
      <c r="C77" s="110"/>
      <c r="D77" s="160"/>
      <c r="E77" s="114"/>
      <c r="F77" s="115"/>
      <c r="G77" s="116"/>
      <c r="H77" s="117"/>
      <c r="I77" s="117"/>
      <c r="J77" s="117"/>
      <c r="K77" s="161"/>
      <c r="L77" s="117"/>
    </row>
    <row r="78" spans="1:12" ht="15">
      <c r="A78" s="162"/>
      <c r="B78" s="352"/>
      <c r="C78" s="110"/>
      <c r="D78" s="160"/>
      <c r="E78" s="114"/>
      <c r="F78" s="115"/>
      <c r="G78" s="116"/>
      <c r="H78" s="117"/>
      <c r="I78" s="117"/>
      <c r="J78" s="117"/>
      <c r="K78" s="161"/>
      <c r="L78" s="117"/>
    </row>
    <row r="79" spans="1:12" ht="15">
      <c r="A79" s="162"/>
      <c r="B79" s="352"/>
      <c r="C79" s="110"/>
      <c r="D79" s="160"/>
      <c r="E79" s="114"/>
      <c r="F79" s="115"/>
      <c r="G79" s="116"/>
      <c r="H79" s="117"/>
      <c r="I79" s="117"/>
      <c r="J79" s="117"/>
      <c r="K79" s="161"/>
      <c r="L79" s="117"/>
    </row>
    <row r="80" spans="1:12" ht="15">
      <c r="A80" s="162"/>
      <c r="B80" s="351"/>
      <c r="C80" s="110"/>
      <c r="D80" s="160"/>
      <c r="E80" s="114"/>
      <c r="F80" s="115"/>
      <c r="G80" s="116"/>
      <c r="H80" s="117"/>
      <c r="I80" s="117"/>
      <c r="J80" s="117"/>
      <c r="K80" s="161"/>
      <c r="L80" s="117"/>
    </row>
    <row r="81" spans="1:12" ht="15">
      <c r="A81" s="162"/>
      <c r="B81" s="352"/>
      <c r="C81" s="110"/>
      <c r="D81" s="160"/>
      <c r="E81" s="114"/>
      <c r="F81" s="115"/>
      <c r="G81" s="116"/>
      <c r="H81" s="117"/>
      <c r="I81" s="117"/>
      <c r="J81" s="117"/>
      <c r="K81" s="161"/>
      <c r="L81" s="117"/>
    </row>
    <row r="82" spans="1:12" ht="15">
      <c r="A82" s="162"/>
      <c r="B82" s="352"/>
      <c r="C82" s="110"/>
      <c r="D82" s="160"/>
      <c r="E82" s="114"/>
      <c r="F82" s="115"/>
      <c r="G82" s="116"/>
      <c r="H82" s="117"/>
      <c r="I82" s="117"/>
      <c r="J82" s="117"/>
      <c r="K82" s="161"/>
      <c r="L82" s="117"/>
    </row>
    <row r="83" spans="1:12" ht="15">
      <c r="A83" s="195"/>
      <c r="B83" s="352"/>
      <c r="C83" s="110"/>
      <c r="D83" s="160"/>
      <c r="E83" s="114"/>
      <c r="F83" s="115"/>
      <c r="G83" s="116"/>
      <c r="H83" s="117"/>
      <c r="I83" s="117"/>
      <c r="J83" s="117"/>
      <c r="K83" s="161"/>
      <c r="L83" s="117"/>
    </row>
  </sheetData>
  <mergeCells count="17">
    <mergeCell ref="A4:A75"/>
    <mergeCell ref="B58:B63"/>
    <mergeCell ref="B22:B27"/>
    <mergeCell ref="B28:B33"/>
    <mergeCell ref="B34:B39"/>
    <mergeCell ref="B40:B45"/>
    <mergeCell ref="B46:B51"/>
    <mergeCell ref="B52:B57"/>
    <mergeCell ref="E1:I1"/>
    <mergeCell ref="B80:B83"/>
    <mergeCell ref="D2:J2"/>
    <mergeCell ref="B76:B79"/>
    <mergeCell ref="B4:B9"/>
    <mergeCell ref="B10:B15"/>
    <mergeCell ref="B16:B21"/>
    <mergeCell ref="B64:B69"/>
    <mergeCell ref="B70:B75"/>
  </mergeCells>
  <printOptions horizontalCentered="1"/>
  <pageMargins left="0.23622047244094491" right="0.23622047244094491" top="0" bottom="0" header="0" footer="0"/>
  <pageSetup paperSize="9" scale="83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AV110"/>
  <sheetViews>
    <sheetView showZeros="0" zoomScale="85" zoomScaleNormal="85" workbookViewId="0"/>
  </sheetViews>
  <sheetFormatPr baseColWidth="10" defaultRowHeight="12.75"/>
  <cols>
    <col min="1" max="1" width="5.85546875" customWidth="1"/>
    <col min="2" max="2" width="5.42578125" style="102" customWidth="1"/>
    <col min="3" max="3" width="6.28515625" hidden="1" customWidth="1"/>
    <col min="4" max="4" width="7.140625" customWidth="1"/>
    <col min="5" max="5" width="29" customWidth="1"/>
    <col min="6" max="6" width="27" customWidth="1"/>
    <col min="7" max="7" width="12.7109375" hidden="1" customWidth="1"/>
    <col min="8" max="8" width="8.5703125" hidden="1" customWidth="1"/>
    <col min="9" max="9" width="6" hidden="1" customWidth="1"/>
    <col min="10" max="10" width="7.85546875" customWidth="1"/>
    <col min="11" max="11" width="6.7109375" customWidth="1"/>
    <col min="12" max="12" width="9" bestFit="1" customWidth="1"/>
    <col min="13" max="13" width="4.7109375" customWidth="1"/>
    <col min="15" max="15" width="5.5703125" customWidth="1"/>
    <col min="16" max="16" width="5.5703125" hidden="1" customWidth="1"/>
    <col min="17" max="17" width="5.85546875" customWidth="1"/>
    <col min="18" max="18" width="29.140625" bestFit="1" customWidth="1"/>
    <col min="19" max="19" width="27" customWidth="1"/>
    <col min="20" max="20" width="11.7109375" hidden="1" customWidth="1"/>
    <col min="21" max="21" width="6.28515625" hidden="1" customWidth="1"/>
    <col min="22" max="22" width="2.7109375" hidden="1" customWidth="1"/>
    <col min="23" max="23" width="7.85546875" customWidth="1"/>
    <col min="24" max="24" width="6.7109375" customWidth="1"/>
    <col min="25" max="25" width="8.85546875" customWidth="1"/>
    <col min="26" max="26" width="4.85546875" customWidth="1"/>
    <col min="27" max="30" width="7.85546875" customWidth="1"/>
  </cols>
  <sheetData>
    <row r="1" spans="2:48" ht="50.25" customHeight="1">
      <c r="B1" s="364" t="s">
        <v>761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102"/>
      <c r="O1" s="364" t="str">
        <f>B1</f>
        <v>34. Kegel-Bundesfinanzmeisterschaft 2015                                Einzelwertung</v>
      </c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</row>
    <row r="2" spans="2:48" ht="35.25" hidden="1" customHeight="1"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</row>
    <row r="3" spans="2:48" s="89" customFormat="1" ht="21.75" hidden="1" customHeight="1"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</row>
    <row r="4" spans="2:48" ht="15.75" customHeight="1"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</row>
    <row r="5" spans="2:48" ht="15" customHeight="1">
      <c r="B5" s="367" t="s">
        <v>709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O5" s="367" t="s">
        <v>708</v>
      </c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</row>
    <row r="6" spans="2:48" ht="15" customHeight="1">
      <c r="B6" s="104" t="s">
        <v>667</v>
      </c>
      <c r="C6" s="93">
        <v>18</v>
      </c>
      <c r="D6" s="92">
        <f>'Startplan BMF BM Wels2015'!C11</f>
        <v>100</v>
      </c>
      <c r="E6" s="95" t="str">
        <f>IF(D6=0,"",VLOOKUP(D6,Nummern!$A$2:$H$540,2,FALSE))</f>
        <v>WEINBERGER Manuela</v>
      </c>
      <c r="F6" s="94" t="str">
        <f>IF(D6=0,"",VLOOKUP(D6,Nummern!$A$2:$H$540,3,FALSE))</f>
        <v>Oberösterreich Damen</v>
      </c>
      <c r="G6" s="96" t="str">
        <f>IF(D6="","",VLOOKUP(D6,Nummern!$A$2:$H$540,7,FALSE))</f>
        <v>OÖD</v>
      </c>
      <c r="H6" s="93" t="str">
        <f>IF(D6=0,"",VLOOKUP(D6,Nummern!$A$2:$Q$540,17,FALSE))</f>
        <v>AK</v>
      </c>
      <c r="I6" s="87" t="str">
        <f>IF(D6=0,"",VLOOKUP(D6,Nummern!$A$2:$H$540,5,FALSE))</f>
        <v>W</v>
      </c>
      <c r="J6" s="87">
        <f>IF($D6=0,"",Wurfzettel!$F$10)</f>
        <v>352</v>
      </c>
      <c r="K6" s="87">
        <f>IF($D6=0,"",Wurfzettel!$G$10)</f>
        <v>184</v>
      </c>
      <c r="L6" s="267">
        <f>IF($D6=0,"",Wurfzettel!$H$10)</f>
        <v>536</v>
      </c>
      <c r="M6" s="87">
        <f>IF($D6=0,"",Wurfzettel!$I$10)</f>
        <v>6</v>
      </c>
      <c r="O6" s="213" t="s">
        <v>667</v>
      </c>
      <c r="Q6" s="214">
        <f>'Startplan BMF BM Wels2015'!C23</f>
        <v>145</v>
      </c>
      <c r="R6" s="215" t="str">
        <f>IF(Q6=0,"",VLOOKUP(Q6,Nummern!$A$2:$H$540,2,FALSE))</f>
        <v>BITZINGER Alois</v>
      </c>
      <c r="S6" s="216" t="str">
        <f>IF(Q6=0,"",VLOOKUP(Q6,Nummern!$A$2:$H$540,3,FALSE))</f>
        <v>Wien Herren</v>
      </c>
      <c r="W6" s="217">
        <f>IF($Q6=0,"",Wurfzettel!F370)</f>
        <v>382</v>
      </c>
      <c r="X6" s="217">
        <f>IF($Q6=0,"",Wurfzettel!G370)</f>
        <v>223</v>
      </c>
      <c r="Y6" s="274">
        <f>IF($Q6=0,"",Wurfzettel!H370)</f>
        <v>605</v>
      </c>
      <c r="Z6" s="217">
        <f>IF($Q6=0,"",Wurfzettel!I370)</f>
        <v>4</v>
      </c>
    </row>
    <row r="7" spans="2:48" ht="15" customHeight="1">
      <c r="B7" s="104" t="s">
        <v>668</v>
      </c>
      <c r="C7" s="260"/>
      <c r="D7" s="92">
        <f>'Startplan BMF BM Wels2015'!I23</f>
        <v>118</v>
      </c>
      <c r="E7" s="95" t="str">
        <f>IF(D7=0,"",VLOOKUP(D7,Nummern!$A$2:$H$540,2,FALSE))</f>
        <v>AIGNER Johanna</v>
      </c>
      <c r="F7" s="94" t="str">
        <f>IF(D7=0,"",VLOOKUP(D7,Nummern!$A$2:$H$540,3,FALSE))</f>
        <v>Salzburg Damen</v>
      </c>
      <c r="G7" s="96" t="str">
        <f>IF(D7="","",VLOOKUP(D7,Nummern!$A$2:$H$540,7,FALSE))</f>
        <v>SbgD</v>
      </c>
      <c r="H7" s="93" t="str">
        <f>IF(D7=0,"",VLOOKUP(D7,Nummern!$A$2:$Q$540,17,FALSE))</f>
        <v>Ü-60</v>
      </c>
      <c r="I7" s="87" t="str">
        <f>IF(D7=0,"",VLOOKUP(D7,Nummern!$A$2:$H$540,5,FALSE))</f>
        <v>W</v>
      </c>
      <c r="J7" s="87">
        <f>IF($D7=0,"",Wurfzettel!F390)</f>
        <v>358</v>
      </c>
      <c r="K7" s="87">
        <f>IF($D7=0,"",Wurfzettel!G390)</f>
        <v>176</v>
      </c>
      <c r="L7" s="267">
        <f>IF($D7=0,"",Wurfzettel!H390)</f>
        <v>534</v>
      </c>
      <c r="M7" s="87">
        <f>IF($D7=0,"",Wurfzettel!I390)</f>
        <v>4</v>
      </c>
      <c r="O7" s="213" t="s">
        <v>668</v>
      </c>
      <c r="P7" s="110"/>
      <c r="Q7" s="214">
        <f>'Startplan BMF BM Wels2015'!I25</f>
        <v>146</v>
      </c>
      <c r="R7" s="215" t="str">
        <f>IF(Q7=0,"",VLOOKUP(Q7,Nummern!$A$2:$H$540,2,FALSE))</f>
        <v>DIRNBERGER Gottfried</v>
      </c>
      <c r="S7" s="216" t="str">
        <f>IF(Q7=0,"",VLOOKUP(Q7,Nummern!$A$2:$H$540,3,FALSE))</f>
        <v>Wien Herren</v>
      </c>
      <c r="T7" s="116"/>
      <c r="U7" s="110"/>
      <c r="V7" s="117"/>
      <c r="W7" s="217">
        <f>IF($Q7=0,"",Wurfzettel!F450)</f>
        <v>383</v>
      </c>
      <c r="X7" s="217">
        <f>IF($Q7=0,"",Wurfzettel!G450)</f>
        <v>209</v>
      </c>
      <c r="Y7" s="268">
        <f>IF($Q7=0,"",Wurfzettel!H450)</f>
        <v>592</v>
      </c>
      <c r="Z7" s="217">
        <f>IF($Q7=0,"",Wurfzettel!I450)</f>
        <v>1</v>
      </c>
    </row>
    <row r="8" spans="2:48" ht="15" customHeight="1">
      <c r="B8" s="104" t="s">
        <v>669</v>
      </c>
      <c r="C8" s="93">
        <v>19</v>
      </c>
      <c r="D8" s="92">
        <f>'Startplan BMF BM Wels2015'!O21</f>
        <v>115</v>
      </c>
      <c r="E8" s="95" t="str">
        <f>IF(D8=0,"",VLOOKUP(D8,Nummern!$A$2:$H$540,2,FALSE))</f>
        <v>SIMULAK Silvia</v>
      </c>
      <c r="F8" s="94" t="str">
        <f>IF(D8=0,"",VLOOKUP(D8,Nummern!$A$2:$H$540,3,FALSE))</f>
        <v>Wien Damen</v>
      </c>
      <c r="G8" s="270"/>
      <c r="H8" s="270"/>
      <c r="I8" s="270"/>
      <c r="J8" s="87">
        <f>IF($D8=0,"",Wurfzettel!F350)</f>
        <v>345</v>
      </c>
      <c r="K8" s="87">
        <f>IF($D8=0,"",Wurfzettel!G350)</f>
        <v>173</v>
      </c>
      <c r="L8" s="267">
        <f>IF($D8=0,"",Wurfzettel!H350)</f>
        <v>518</v>
      </c>
      <c r="M8" s="87">
        <f>IF($D8=0,"",Wurfzettel!I350)</f>
        <v>2</v>
      </c>
      <c r="O8" s="213" t="s">
        <v>669</v>
      </c>
      <c r="P8" s="266"/>
      <c r="Q8" s="214">
        <f>'Startplan BMF BM Wels2015'!C19</f>
        <v>148</v>
      </c>
      <c r="R8" s="215" t="str">
        <f>IF(Q8=0,"",VLOOKUP(Q8,Nummern!$A$2:$H$540,2,FALSE))</f>
        <v>SIEDLER Manfred</v>
      </c>
      <c r="S8" s="216" t="str">
        <f>IF(Q8=0,"",VLOOKUP(Q8,Nummern!$A$2:$H$540,3,FALSE))</f>
        <v>Niederösterreich Herren</v>
      </c>
      <c r="T8" s="266"/>
      <c r="U8" s="266"/>
      <c r="V8" s="266"/>
      <c r="W8" s="217">
        <f>IF($Q8=0,"",Wurfzettel!F250)</f>
        <v>378</v>
      </c>
      <c r="X8" s="217">
        <f>IF($Q8=0,"",Wurfzettel!G250)</f>
        <v>193</v>
      </c>
      <c r="Y8" s="268">
        <f>IF($Q8=0,"",Wurfzettel!H250)</f>
        <v>571</v>
      </c>
      <c r="Z8" s="217">
        <f>IF($Q8=0,"",Wurfzettel!I250)</f>
        <v>6</v>
      </c>
    </row>
    <row r="9" spans="2:48" ht="15" customHeight="1">
      <c r="B9" s="104" t="s">
        <v>670</v>
      </c>
      <c r="C9" s="93">
        <v>35</v>
      </c>
      <c r="D9" s="92">
        <f>'Startplan BMF BM Wels2015'!L13</f>
        <v>106</v>
      </c>
      <c r="E9" s="95" t="str">
        <f>IF(D9=0,"",VLOOKUP(D9,Nummern!$A$2:$H$540,2,FALSE))</f>
        <v>ORTHABER Hermine</v>
      </c>
      <c r="F9" s="94" t="str">
        <f>IF(D9=0,"",VLOOKUP(D9,Nummern!$A$2:$H$540,3,FALSE))</f>
        <v>Steiermark Damen</v>
      </c>
      <c r="G9" s="96" t="str">
        <f>IF(D9="","",VLOOKUP(D9,Nummern!$A$2:$H$540,7,FALSE))</f>
        <v>StmD</v>
      </c>
      <c r="H9" s="93" t="str">
        <f>IF(D9=0,"",VLOOKUP(D9,Nummern!$A$2:$Q$540,17,FALSE))</f>
        <v>AK</v>
      </c>
      <c r="I9" s="87" t="str">
        <f>IF(D9=0,"",VLOOKUP(D9,Nummern!$A$2:$H$540,5,FALSE))</f>
        <v>W</v>
      </c>
      <c r="J9" s="87">
        <f>IF($D9=0,"",Wurfzettel!F100)</f>
        <v>358</v>
      </c>
      <c r="K9" s="87">
        <f>IF($D9=0,"",Wurfzettel!G100)</f>
        <v>130</v>
      </c>
      <c r="L9" s="88">
        <f>IF($D9=0,"",Wurfzettel!H100)</f>
        <v>488</v>
      </c>
      <c r="M9" s="87">
        <f>IF($D9=0,"",Wurfzettel!I100)</f>
        <v>17</v>
      </c>
      <c r="O9" s="213" t="s">
        <v>670</v>
      </c>
      <c r="P9" s="264"/>
      <c r="Q9" s="92">
        <f>'Startplan BMF BM Wels2015'!O27</f>
        <v>175</v>
      </c>
      <c r="R9" s="95" t="str">
        <f>IF(Q9=0,"",VLOOKUP(Q9,Nummern!$A$2:$H$540,2,FALSE))</f>
        <v>HECHENBERGER Michael</v>
      </c>
      <c r="S9" s="94" t="str">
        <f>IF(Q9=0,"",VLOOKUP(Q9,Nummern!$A$2:$H$540,3,FALSE))</f>
        <v xml:space="preserve">Tirol Herren </v>
      </c>
      <c r="T9" s="260"/>
      <c r="U9" s="260"/>
      <c r="V9" s="260"/>
      <c r="W9" s="87">
        <f>IF($Q9=0,"",Wurfzettel!F530)</f>
        <v>360</v>
      </c>
      <c r="X9" s="87">
        <f>IF($Q9=0,"",Wurfzettel!G530)</f>
        <v>203</v>
      </c>
      <c r="Y9" s="267">
        <f>IF($Q9=0,"",Wurfzettel!H530)</f>
        <v>563</v>
      </c>
      <c r="Z9" s="87">
        <f>IF($Q9=0,"",Wurfzettel!I530)</f>
        <v>1</v>
      </c>
    </row>
    <row r="10" spans="2:48" ht="15" customHeight="1">
      <c r="B10" s="104" t="s">
        <v>671</v>
      </c>
      <c r="C10" s="93">
        <v>39</v>
      </c>
      <c r="D10" s="92">
        <f>'Startplan BMF BM Wels2015'!F11</f>
        <v>101</v>
      </c>
      <c r="E10" s="95" t="str">
        <f>IF(D10=0,"",VLOOKUP(D10,Nummern!$A$2:$H$540,2,FALSE))</f>
        <v>EVERS Cordula</v>
      </c>
      <c r="F10" s="94" t="str">
        <f>IF(D10=0,"",VLOOKUP(D10,Nummern!$A$2:$H$540,3,FALSE))</f>
        <v>Oberösterreich Damen</v>
      </c>
      <c r="G10" s="96" t="str">
        <f>IF(D10="","",VLOOKUP(D10,Nummern!$A$2:$H$540,7,FALSE))</f>
        <v>OÖD</v>
      </c>
      <c r="H10" s="93" t="str">
        <f>IF(D10=0,"",VLOOKUP(D10,Nummern!$A$2:$Q$540,17,FALSE))</f>
        <v>Ü-60</v>
      </c>
      <c r="I10" s="87" t="str">
        <f>IF(D10=0,"",VLOOKUP(D10,Nummern!$A$2:$H$540,5,FALSE))</f>
        <v>W</v>
      </c>
      <c r="J10" s="87">
        <f>IF($D10=0,"",Wurfzettel!F20)</f>
        <v>327</v>
      </c>
      <c r="K10" s="87">
        <f>IF($D10=0,"",Wurfzettel!G20)</f>
        <v>157</v>
      </c>
      <c r="L10" s="88">
        <f>IF($D10=0,"",Wurfzettel!H20)</f>
        <v>484</v>
      </c>
      <c r="M10" s="87">
        <f>IF($D10=0,"",Wurfzettel!I20)</f>
        <v>13</v>
      </c>
      <c r="O10" s="213" t="s">
        <v>671</v>
      </c>
      <c r="P10" s="263"/>
      <c r="Q10" s="92">
        <f>'Startplan BMF BM Wels2015'!R27</f>
        <v>157</v>
      </c>
      <c r="R10" s="95" t="str">
        <f>IF(Q10=0,"",VLOOKUP(Q10,Nummern!$A$2:$H$540,2,FALSE))</f>
        <v>PELZLBAUER Peter</v>
      </c>
      <c r="S10" s="94" t="str">
        <f>IF(Q10=0,"",VLOOKUP(Q10,Nummern!$A$2:$H$540,3,FALSE))</f>
        <v xml:space="preserve">Burgenland Herren </v>
      </c>
      <c r="T10" s="260"/>
      <c r="U10" s="260"/>
      <c r="V10" s="260"/>
      <c r="W10" s="87">
        <f>IF($Q10=0,"",Wurfzettel!F540)</f>
        <v>374</v>
      </c>
      <c r="X10" s="87">
        <f>IF($Q10=0,"",Wurfzettel!G540)</f>
        <v>189</v>
      </c>
      <c r="Y10" s="267">
        <f>IF($Q10=0,"",Wurfzettel!H540)</f>
        <v>563</v>
      </c>
      <c r="Z10" s="87">
        <f>IF($Q10=0,"",Wurfzettel!I540)</f>
        <v>2</v>
      </c>
    </row>
    <row r="11" spans="2:48" ht="15" customHeight="1">
      <c r="B11" s="104" t="s">
        <v>672</v>
      </c>
      <c r="C11" s="270"/>
      <c r="D11" s="92">
        <f>'Startplan BMF BM Wels2015'!L23</f>
        <v>114</v>
      </c>
      <c r="E11" s="95" t="str">
        <f>IF(D11=0,"",VLOOKUP(D11,Nummern!$A$2:$H$540,2,FALSE))</f>
        <v>BINDER Martina</v>
      </c>
      <c r="F11" s="94" t="str">
        <f>IF(D11=0,"",VLOOKUP(D11,Nummern!$A$2:$H$540,3,FALSE))</f>
        <v>Wien Damen</v>
      </c>
      <c r="G11" s="260"/>
      <c r="H11" s="260"/>
      <c r="I11" s="260"/>
      <c r="J11" s="87">
        <f>IF($D11=0,"",Wurfzettel!F400)</f>
        <v>331</v>
      </c>
      <c r="K11" s="87">
        <f>IF($D11=0,"",Wurfzettel!G400)</f>
        <v>141</v>
      </c>
      <c r="L11" s="88">
        <f>IF($D11=0,"",Wurfzettel!H400)</f>
        <v>472</v>
      </c>
      <c r="M11" s="87">
        <f>IF($D11=0,"",Wurfzettel!I400)</f>
        <v>18</v>
      </c>
      <c r="O11" s="213" t="s">
        <v>672</v>
      </c>
      <c r="P11" s="260"/>
      <c r="Q11" s="105">
        <f>'Startplan BMF BM Wels2015'!F19</f>
        <v>173</v>
      </c>
      <c r="R11" s="106" t="str">
        <f>IF(Q11=0,"",VLOOKUP(Q11,Nummern!$A$2:$H$540,2,FALSE))</f>
        <v>WEISKOPF Werner</v>
      </c>
      <c r="S11" s="107" t="str">
        <f>IF(Q11=0,"",VLOOKUP(Q11,Nummern!$A$2:$H$540,3,FALSE))</f>
        <v xml:space="preserve">Tirol Herren </v>
      </c>
      <c r="T11" s="263"/>
      <c r="U11" s="263"/>
      <c r="V11" s="263"/>
      <c r="W11" s="108">
        <f>IF($Q11=0,"",Wurfzettel!F260)</f>
        <v>353</v>
      </c>
      <c r="X11" s="108">
        <f>IF($Q11=0,"",Wurfzettel!G260)</f>
        <v>181</v>
      </c>
      <c r="Y11" s="269">
        <f>IF($Q11=0,"",Wurfzettel!H260)</f>
        <v>534</v>
      </c>
      <c r="Z11" s="108">
        <f>IF($Q11=0,"",Wurfzettel!I260)</f>
        <v>8</v>
      </c>
      <c r="AA11" s="221"/>
      <c r="AB11" s="86"/>
      <c r="AC11" s="86"/>
      <c r="AD11" s="86"/>
    </row>
    <row r="12" spans="2:48" ht="15" customHeight="1">
      <c r="B12" s="104" t="s">
        <v>673</v>
      </c>
      <c r="C12" s="93">
        <v>40</v>
      </c>
      <c r="D12" s="92">
        <f>'Startplan BMF BM Wels2015'!L21</f>
        <v>103</v>
      </c>
      <c r="E12" s="95" t="str">
        <f>IF(D12=0,"",VLOOKUP(D12,Nummern!$A$2:$H$540,2,FALSE))</f>
        <v>EDELMAYR Sabine</v>
      </c>
      <c r="F12" s="94" t="str">
        <f>IF(D12=0,"",VLOOKUP(D12,Nummern!$A$2:$H$540,3,FALSE))</f>
        <v>Oberösterreich Damen</v>
      </c>
      <c r="G12" s="96" t="str">
        <f>IF(D12="","",VLOOKUP(D12,Nummern!$A$2:$H$540,7,FALSE))</f>
        <v>OÖD</v>
      </c>
      <c r="H12" s="93" t="str">
        <f>IF(D12=0,"",VLOOKUP(D12,Nummern!$A$2:$Q$540,17,FALSE))</f>
        <v>Ü-60</v>
      </c>
      <c r="I12" s="87" t="str">
        <f>IF(D12=0,"",VLOOKUP(D12,Nummern!$A$2:$H$540,5,FALSE))</f>
        <v>W</v>
      </c>
      <c r="J12" s="87">
        <f>IF($D12=0,"",Wurfzettel!F340)</f>
        <v>330</v>
      </c>
      <c r="K12" s="87">
        <f>IF($D12=0,"",Wurfzettel!G340)</f>
        <v>136</v>
      </c>
      <c r="L12" s="88">
        <f>IF($D12=0,"",Wurfzettel!H340)</f>
        <v>466</v>
      </c>
      <c r="M12" s="87">
        <f>IF($D12=0,"",Wurfzettel!I340)</f>
        <v>13</v>
      </c>
      <c r="O12" s="213" t="s">
        <v>673</v>
      </c>
      <c r="P12" s="86"/>
      <c r="Q12" s="105">
        <f>'Startplan BMF BM Wels2015'!O19</f>
        <v>154</v>
      </c>
      <c r="R12" s="106" t="str">
        <f>IF(Q12=0,"",VLOOKUP(Q12,Nummern!$A$2:$H$540,2,FALSE))</f>
        <v>ZOFFMANN Johann</v>
      </c>
      <c r="S12" s="107" t="str">
        <f>IF(Q12=0,"",VLOOKUP(Q12,Nummern!$A$2:$H$540,3,FALSE))</f>
        <v xml:space="preserve">Burgenland Herren </v>
      </c>
      <c r="T12" s="86"/>
      <c r="U12" s="86"/>
      <c r="V12" s="86"/>
      <c r="W12" s="108">
        <f>IF($Q12=0,"",Wurfzettel!F290)</f>
        <v>358</v>
      </c>
      <c r="X12" s="108">
        <f>IF($Q12=0,"",Wurfzettel!G290)</f>
        <v>175</v>
      </c>
      <c r="Y12" s="269">
        <f>IF($Q12=0,"",Wurfzettel!H290)</f>
        <v>533</v>
      </c>
      <c r="Z12" s="108">
        <f>IF($Q12=0,"",Wurfzettel!I290)</f>
        <v>16</v>
      </c>
      <c r="AA12" s="86"/>
      <c r="AB12" s="86"/>
      <c r="AC12" s="86"/>
      <c r="AD12" s="86"/>
    </row>
    <row r="13" spans="2:48" ht="15" customHeight="1">
      <c r="B13" s="104" t="s">
        <v>674</v>
      </c>
      <c r="C13" s="93">
        <v>38</v>
      </c>
      <c r="D13" s="92">
        <f>'Startplan BMF BM Wels2015'!R25</f>
        <v>110</v>
      </c>
      <c r="E13" s="95" t="str">
        <f>IF(D13=0,"",VLOOKUP(D13,Nummern!$A$2:$H$540,2,FALSE))</f>
        <v>WILFLING Ursula</v>
      </c>
      <c r="F13" s="94" t="str">
        <f>IF(D13=0,"",VLOOKUP(D13,Nummern!$A$2:$H$540,3,FALSE))</f>
        <v>Steiermark Damen</v>
      </c>
      <c r="G13" s="96" t="str">
        <f>IF(D13="","",VLOOKUP(D13,Nummern!$A$2:$H$540,7,FALSE))</f>
        <v>StmD</v>
      </c>
      <c r="H13" s="93" t="str">
        <f>IF(D13=0,"",VLOOKUP(D13,Nummern!$A$2:$Q$540,17,FALSE))</f>
        <v>Ü-60</v>
      </c>
      <c r="I13" s="87" t="str">
        <f>IF(D13=0,"",VLOOKUP(D13,Nummern!$A$2:$H$540,5,FALSE))</f>
        <v>W</v>
      </c>
      <c r="J13" s="87">
        <f>IF($D13=0,"",Wurfzettel!F480)</f>
        <v>338</v>
      </c>
      <c r="K13" s="87">
        <f>IF($D13=0,"",Wurfzettel!G480)</f>
        <v>118</v>
      </c>
      <c r="L13" s="88">
        <f>IF($D13=0,"",Wurfzettel!H480)</f>
        <v>456</v>
      </c>
      <c r="M13" s="87">
        <f>IF($D13=0,"",Wurfzettel!I480)</f>
        <v>19</v>
      </c>
      <c r="O13" s="213" t="s">
        <v>674</v>
      </c>
      <c r="Q13" s="105">
        <f>'Startplan BMF BM Wels2015'!C21</f>
        <v>162</v>
      </c>
      <c r="R13" s="106" t="str">
        <f>IF(Q13=0,"",VLOOKUP(Q13,Nummern!$A$2:$H$540,2,FALSE))</f>
        <v>REICHL Manfred</v>
      </c>
      <c r="S13" s="107" t="str">
        <f>IF(Q13=0,"",VLOOKUP(Q13,Nummern!$A$2:$H$540,3,FALSE))</f>
        <v xml:space="preserve">Steiermark Herren </v>
      </c>
      <c r="W13" s="108">
        <f>IF($Q13=0,"",Wurfzettel!F310)</f>
        <v>372</v>
      </c>
      <c r="X13" s="108">
        <f>IF($Q13=0,"",Wurfzettel!G310)</f>
        <v>161</v>
      </c>
      <c r="Y13" s="269">
        <f>IF($Q13=0,"",Wurfzettel!H310)</f>
        <v>533</v>
      </c>
      <c r="Z13" s="108">
        <f>IF($Q13=0,"",Wurfzettel!I310)</f>
        <v>3</v>
      </c>
      <c r="AF13" s="366"/>
      <c r="AG13" s="366"/>
      <c r="AH13" s="366"/>
      <c r="AI13" s="366"/>
      <c r="AJ13" s="366"/>
      <c r="AK13" s="366"/>
      <c r="AL13" s="366"/>
      <c r="AM13" s="366"/>
      <c r="AN13" s="366"/>
      <c r="AO13" s="366"/>
      <c r="AP13" s="366"/>
      <c r="AQ13" s="366"/>
      <c r="AR13" s="86"/>
      <c r="AS13" s="86"/>
      <c r="AT13" s="86"/>
      <c r="AU13" s="86"/>
      <c r="AV13" s="86"/>
    </row>
    <row r="14" spans="2:48" ht="15" customHeight="1">
      <c r="B14" s="104" t="s">
        <v>675</v>
      </c>
      <c r="C14" s="93">
        <v>53</v>
      </c>
      <c r="D14" s="92">
        <f>'Startplan BMF BM Wels2015'!I13</f>
        <v>102</v>
      </c>
      <c r="E14" s="95" t="str">
        <f>IF(D14=0,"",VLOOKUP(D14,Nummern!$A$2:$H$540,2,FALSE))</f>
        <v>GSTÖTTNER Ulrike</v>
      </c>
      <c r="F14" s="94" t="str">
        <f>IF(D14=0,"",VLOOKUP(D14,Nummern!$A$2:$H$540,3,FALSE))</f>
        <v>Oberösterreich Damen</v>
      </c>
      <c r="G14" s="96" t="str">
        <f>IF(D14="","",VLOOKUP(D14,Nummern!$A$2:$H$540,7,FALSE))</f>
        <v>OÖD</v>
      </c>
      <c r="H14" s="93" t="str">
        <f>IF(D14=0,"",VLOOKUP(D14,Nummern!$A$2:$Q$540,17,FALSE))</f>
        <v>Ü-60</v>
      </c>
      <c r="I14" s="87" t="str">
        <f>IF(D14=0,"",VLOOKUP(D14,Nummern!$A$2:$H$540,5,FALSE))</f>
        <v>W</v>
      </c>
      <c r="J14" s="87">
        <f>IF($D14=0,"",Wurfzettel!F90)</f>
        <v>330</v>
      </c>
      <c r="K14" s="87">
        <f>IF($D14=0,"",Wurfzettel!G90)</f>
        <v>121</v>
      </c>
      <c r="L14" s="88">
        <f>IF($D14=0,"",Wurfzettel!H90)</f>
        <v>451</v>
      </c>
      <c r="M14" s="87">
        <f>IF($D14=0,"",Wurfzettel!I90)</f>
        <v>17</v>
      </c>
      <c r="O14" s="213" t="s">
        <v>675</v>
      </c>
      <c r="P14" s="223"/>
      <c r="Q14" s="105">
        <f>'Startplan BMF BM Wels2015'!C27</f>
        <v>151</v>
      </c>
      <c r="R14" s="106" t="str">
        <f>IF(Q14=0,"",VLOOKUP(Q14,Nummern!$A$2:$H$540,2,FALSE))</f>
        <v>MEIER Walter</v>
      </c>
      <c r="S14" s="107" t="str">
        <f>IF(Q14=0,"",VLOOKUP(Q14,Nummern!$A$2:$H$540,3,FALSE))</f>
        <v>Niederösterreich Herren</v>
      </c>
      <c r="T14" s="272"/>
      <c r="U14" s="223"/>
      <c r="V14" s="273"/>
      <c r="W14" s="108">
        <f>IF($Q14=0,"",Wurfzettel!F490)</f>
        <v>360</v>
      </c>
      <c r="X14" s="108">
        <f>IF($Q14=0,"",Wurfzettel!G490)</f>
        <v>171</v>
      </c>
      <c r="Y14" s="269">
        <f>IF($Q14=0,"",Wurfzettel!H490)</f>
        <v>531</v>
      </c>
      <c r="Z14" s="108">
        <f>IF($Q14=0,"",Wurfzettel!I490)</f>
        <v>10</v>
      </c>
      <c r="AF14" s="366"/>
      <c r="AG14" s="366"/>
      <c r="AH14" s="366"/>
      <c r="AI14" s="366"/>
      <c r="AJ14" s="366"/>
      <c r="AK14" s="366"/>
      <c r="AL14" s="366"/>
      <c r="AM14" s="366"/>
      <c r="AN14" s="366"/>
      <c r="AO14" s="366"/>
      <c r="AP14" s="366"/>
      <c r="AQ14" s="366"/>
      <c r="AR14" s="86"/>
      <c r="AS14" s="86"/>
      <c r="AT14" s="86"/>
      <c r="AU14" s="86"/>
      <c r="AV14" s="86"/>
    </row>
    <row r="15" spans="2:48" ht="15" customHeight="1">
      <c r="B15" s="104" t="s">
        <v>676</v>
      </c>
      <c r="C15" s="93"/>
      <c r="D15" s="92">
        <f>'Startplan BMF BM Wels2015'!I21</f>
        <v>108</v>
      </c>
      <c r="E15" s="95" t="str">
        <f>IF(D15=0,"",VLOOKUP(D15,Nummern!$A$2:$H$540,2,FALSE))</f>
        <v>DEUTSCH Brigitte</v>
      </c>
      <c r="F15" s="94" t="str">
        <f>IF(D15=0,"",VLOOKUP(D15,Nummern!$A$2:$H$540,3,FALSE))</f>
        <v>Steiermark Damen</v>
      </c>
      <c r="G15" s="96"/>
      <c r="H15" s="93"/>
      <c r="I15" s="87"/>
      <c r="J15" s="87">
        <f>IF($D15=0,"",Wurfzettel!F330)</f>
        <v>355</v>
      </c>
      <c r="K15" s="87">
        <f>IF($D15=0,"",Wurfzettel!G330)</f>
        <v>96</v>
      </c>
      <c r="L15" s="88">
        <f>IF($D15=0,"",Wurfzettel!H330)</f>
        <v>451</v>
      </c>
      <c r="M15" s="87">
        <f>IF($D15=0,"",Wurfzettel!I330)</f>
        <v>21</v>
      </c>
      <c r="O15" s="213" t="s">
        <v>676</v>
      </c>
      <c r="P15" s="86"/>
      <c r="Q15" s="105">
        <f>'Startplan BMF BM Wels2015'!F27</f>
        <v>170</v>
      </c>
      <c r="R15" s="106" t="str">
        <f>IF(Q15=0,"",VLOOKUP(Q15,Nummern!$A$2:$H$540,2,FALSE))</f>
        <v>WESELY Jürgen</v>
      </c>
      <c r="S15" s="107" t="str">
        <f>IF(Q15=0,"",VLOOKUP(Q15,Nummern!$A$2:$H$540,3,FALSE))</f>
        <v xml:space="preserve">Salzburg Herren </v>
      </c>
      <c r="T15" s="86"/>
      <c r="U15" s="86"/>
      <c r="V15" s="86"/>
      <c r="W15" s="108">
        <f>IF($Q15=0,"",Wurfzettel!F500)</f>
        <v>349</v>
      </c>
      <c r="X15" s="108">
        <f>IF($Q15=0,"",Wurfzettel!G500)</f>
        <v>181</v>
      </c>
      <c r="Y15" s="269">
        <f>IF($Q15=0,"",Wurfzettel!H500)</f>
        <v>530</v>
      </c>
      <c r="Z15" s="108">
        <f>IF($Q15=0,"",Wurfzettel!I500)</f>
        <v>3</v>
      </c>
      <c r="AF15" s="366"/>
      <c r="AG15" s="366"/>
      <c r="AH15" s="366"/>
      <c r="AI15" s="366"/>
      <c r="AJ15" s="366"/>
      <c r="AK15" s="366"/>
      <c r="AL15" s="366"/>
      <c r="AM15" s="366"/>
      <c r="AN15" s="366"/>
      <c r="AO15" s="366"/>
      <c r="AP15" s="366"/>
      <c r="AQ15" s="366"/>
      <c r="AR15" s="86"/>
      <c r="AS15" s="86"/>
      <c r="AT15" s="86"/>
      <c r="AU15" s="86"/>
      <c r="AV15" s="86"/>
    </row>
    <row r="16" spans="2:48" ht="15" customHeight="1">
      <c r="B16" s="104" t="s">
        <v>683</v>
      </c>
      <c r="C16" s="110">
        <v>77</v>
      </c>
      <c r="D16" s="92">
        <f>'Startplan BMF BM Wels2015'!C17</f>
        <v>112</v>
      </c>
      <c r="E16" s="95" t="str">
        <f>IF(D16=0,"",VLOOKUP(D16,Nummern!$A$2:$H$540,2,FALSE))</f>
        <v>SCHLÖGL Maria</v>
      </c>
      <c r="F16" s="94" t="str">
        <f>IF(D16=0,"",VLOOKUP(D16,Nummern!$A$2:$H$540,3,FALSE))</f>
        <v>Wien Damen</v>
      </c>
      <c r="G16" s="116" t="str">
        <f>IF(D16="","",VLOOKUP(D16,Nummern!$A$2:$H$540,7,FALSE))</f>
        <v>WD</v>
      </c>
      <c r="H16" s="110" t="str">
        <f>IF(D16=0,"",VLOOKUP(D16,Nummern!$A$2:$Q$540,17,FALSE))</f>
        <v>AK</v>
      </c>
      <c r="I16" s="117" t="str">
        <f>IF(D16=0,"",VLOOKUP(D16,Nummern!$A$2:$H$540,5,FALSE))</f>
        <v>W</v>
      </c>
      <c r="J16" s="87">
        <f>IF($D16=0,"",Wurfzettel!F190)</f>
        <v>335</v>
      </c>
      <c r="K16" s="87">
        <f>IF($D16=0,"",Wurfzettel!G190)</f>
        <v>114</v>
      </c>
      <c r="L16" s="88">
        <f>IF($D16=0,"",Wurfzettel!H190)</f>
        <v>449</v>
      </c>
      <c r="M16" s="87">
        <f>IF($D16=0,"",Wurfzettel!I190)</f>
        <v>21</v>
      </c>
      <c r="O16" s="213" t="s">
        <v>683</v>
      </c>
      <c r="P16" s="86"/>
      <c r="Q16" s="105">
        <f>'Startplan BMF BM Wels2015'!L19</f>
        <v>149</v>
      </c>
      <c r="R16" s="106" t="str">
        <f>IF(Q16=0,"",VLOOKUP(Q16,Nummern!$A$2:$H$540,2,FALSE))</f>
        <v>BAUER Alexander</v>
      </c>
      <c r="S16" s="107" t="str">
        <f>IF(Q16=0,"",VLOOKUP(Q16,Nummern!$A$2:$H$540,3,FALSE))</f>
        <v>Niederösterreich Herren</v>
      </c>
      <c r="T16" s="86"/>
      <c r="U16" s="86"/>
      <c r="V16" s="86"/>
      <c r="W16" s="108">
        <f>IF($Q16=0,"",Wurfzettel!F280)</f>
        <v>345</v>
      </c>
      <c r="X16" s="108">
        <f>IF($Q16=0,"",Wurfzettel!G280)</f>
        <v>175</v>
      </c>
      <c r="Y16" s="269">
        <f>IF($Q16=0,"",Wurfzettel!H280)</f>
        <v>520</v>
      </c>
      <c r="Z16" s="108">
        <f>IF($Q16=0,"",Wurfzettel!I280)</f>
        <v>7</v>
      </c>
      <c r="AF16" s="366"/>
      <c r="AG16" s="366"/>
      <c r="AH16" s="366"/>
      <c r="AI16" s="366"/>
      <c r="AJ16" s="366"/>
      <c r="AK16" s="366"/>
      <c r="AL16" s="366"/>
      <c r="AM16" s="366"/>
      <c r="AN16" s="366"/>
      <c r="AO16" s="366"/>
      <c r="AP16" s="366"/>
      <c r="AQ16" s="366"/>
      <c r="AR16" s="86"/>
      <c r="AS16" s="86"/>
      <c r="AT16" s="86"/>
      <c r="AU16" s="86"/>
      <c r="AV16" s="86"/>
    </row>
    <row r="17" spans="2:48" ht="15" customHeight="1">
      <c r="B17" s="104" t="s">
        <v>684</v>
      </c>
      <c r="C17" s="223">
        <v>78</v>
      </c>
      <c r="D17" s="92">
        <f>'Startplan BMF BM Wels2015'!R21</f>
        <v>113</v>
      </c>
      <c r="E17" s="95" t="str">
        <f>IF(D17=0,"",VLOOKUP(D17,Nummern!$A$2:$H$540,2,FALSE))</f>
        <v>BAUER Theresia</v>
      </c>
      <c r="F17" s="94" t="str">
        <f>IF(D17=0,"",VLOOKUP(D17,Nummern!$A$2:$H$540,3,FALSE))</f>
        <v>Wien Damen</v>
      </c>
      <c r="G17" s="272" t="str">
        <f>IF(D17="","",VLOOKUP(D17,Nummern!$A$2:$H$540,7,FALSE))</f>
        <v>WD</v>
      </c>
      <c r="H17" s="223" t="str">
        <f>IF(D17=0,"",VLOOKUP(D17,Nummern!$A$2:$Q$540,17,FALSE))</f>
        <v>Ü-60</v>
      </c>
      <c r="I17" s="273" t="str">
        <f>IF(D17=0,"",VLOOKUP(D17,Nummern!$A$2:$H$540,5,FALSE))</f>
        <v>W</v>
      </c>
      <c r="J17" s="87">
        <f>IF($D17=0,"",Wurfzettel!F360)</f>
        <v>271</v>
      </c>
      <c r="K17" s="87">
        <f>IF($D17=0,"",Wurfzettel!G360)</f>
        <v>139</v>
      </c>
      <c r="L17" s="88">
        <f>IF($D17=0,"",Wurfzettel!H360)</f>
        <v>410</v>
      </c>
      <c r="M17" s="87">
        <f>IF($D17=0,"",Wurfzettel!I360)</f>
        <v>10</v>
      </c>
      <c r="O17" s="213" t="s">
        <v>684</v>
      </c>
      <c r="P17" s="86"/>
      <c r="Q17" s="105">
        <f>'Startplan BMF BM Wels2015'!R19</f>
        <v>144</v>
      </c>
      <c r="R17" s="106" t="str">
        <f>IF(Q17=0,"",VLOOKUP(Q17,Nummern!$A$2:$H$540,2,FALSE))</f>
        <v>WAGENHOFER Rudolf</v>
      </c>
      <c r="S17" s="107" t="str">
        <f>IF(Q17=0,"",VLOOKUP(Q17,Nummern!$A$2:$H$540,3,FALSE))</f>
        <v>Wien Herren</v>
      </c>
      <c r="T17" s="86"/>
      <c r="U17" s="86"/>
      <c r="V17" s="86"/>
      <c r="W17" s="108">
        <f>IF($Q17=0,"",Wurfzettel!F300)</f>
        <v>367</v>
      </c>
      <c r="X17" s="108">
        <f>IF($Q17=0,"",Wurfzettel!G300)</f>
        <v>150</v>
      </c>
      <c r="Y17" s="269">
        <f>IF($Q17=0,"",Wurfzettel!H300)</f>
        <v>517</v>
      </c>
      <c r="Z17" s="108">
        <f>IF($Q17=0,"",Wurfzettel!I300)</f>
        <v>6</v>
      </c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</row>
    <row r="18" spans="2:48" ht="15" customHeight="1">
      <c r="B18" s="104" t="s">
        <v>685</v>
      </c>
      <c r="C18" s="93">
        <v>79</v>
      </c>
      <c r="D18" s="92">
        <f>'Startplan BMF BM Wels2015'!F17</f>
        <v>107</v>
      </c>
      <c r="E18" s="95" t="str">
        <f>IF(D18=0,"",VLOOKUP(D18,Nummern!$A$2:$H$540,2,FALSE))</f>
        <v>LIPP Claudia</v>
      </c>
      <c r="F18" s="94" t="str">
        <f>IF(D18=0,"",VLOOKUP(D18,Nummern!$A$2:$H$540,3,FALSE))</f>
        <v>Steiermark Damen</v>
      </c>
      <c r="G18" s="96" t="str">
        <f>IF(D18="","",VLOOKUP(D18,Nummern!$A$2:$H$540,7,FALSE))</f>
        <v>StmD</v>
      </c>
      <c r="H18" s="93" t="str">
        <f>IF(D18=0,"",VLOOKUP(D18,Nummern!$A$2:$Q$540,17,FALSE))</f>
        <v>Ü-60</v>
      </c>
      <c r="I18" s="87" t="str">
        <f>IF(D18=0,"",VLOOKUP(D18,Nummern!$A$2:$H$540,5,FALSE))</f>
        <v>W</v>
      </c>
      <c r="J18" s="87">
        <f>IF($D18=0,"",Wurfzettel!F200)</f>
        <v>303</v>
      </c>
      <c r="K18" s="87">
        <f>IF($D18=0,"",Wurfzettel!G200)</f>
        <v>103</v>
      </c>
      <c r="L18" s="88">
        <f>IF($D18=0,"",Wurfzettel!H200)</f>
        <v>406</v>
      </c>
      <c r="M18" s="87">
        <f>IF($D18=0,"",Wurfzettel!I200)</f>
        <v>19</v>
      </c>
      <c r="O18" s="213" t="s">
        <v>685</v>
      </c>
      <c r="Q18" s="105">
        <f>'Startplan BMF BM Wels2015'!O25</f>
        <v>156</v>
      </c>
      <c r="R18" s="106" t="str">
        <f>IF(Q18=0,"",VLOOKUP(Q18,Nummern!$A$2:$H$540,2,FALSE))</f>
        <v>IVANSICH Rudolf</v>
      </c>
      <c r="S18" s="107" t="str">
        <f>IF(Q18=0,"",VLOOKUP(Q18,Nummern!$A$2:$H$540,3,FALSE))</f>
        <v xml:space="preserve">Burgenland Herren </v>
      </c>
      <c r="W18" s="108">
        <f>IF($Q18=0,"",Wurfzettel!F470)</f>
        <v>321</v>
      </c>
      <c r="X18" s="108">
        <f>IF($Q18=0,"",Wurfzettel!G470)</f>
        <v>192</v>
      </c>
      <c r="Y18" s="269">
        <f>IF($Q18=0,"",Wurfzettel!H470)</f>
        <v>513</v>
      </c>
      <c r="Z18" s="108">
        <f>IF($Q18=0,"",Wurfzettel!I470)</f>
        <v>6</v>
      </c>
    </row>
    <row r="19" spans="2:48" ht="15" customHeight="1">
      <c r="B19" s="104" t="s">
        <v>686</v>
      </c>
      <c r="C19" s="93">
        <v>41</v>
      </c>
      <c r="D19" s="92">
        <f>'Startplan BMF BM Wels2015'!I31</f>
        <v>0</v>
      </c>
      <c r="E19" s="95" t="str">
        <f>IF(D19=0,"",VLOOKUP(D19,Nummern!$A$2:$H$540,2,FALSE))</f>
        <v/>
      </c>
      <c r="F19" s="94" t="str">
        <f>IF(D19=0,"",VLOOKUP(D19,Nummern!$A$2:$H$540,3,FALSE))</f>
        <v/>
      </c>
      <c r="G19" s="96" t="e">
        <f>IF(D19="","",VLOOKUP(D19,Nummern!$A$2:$H$540,7,FALSE))</f>
        <v>#N/A</v>
      </c>
      <c r="H19" s="93" t="str">
        <f>IF(D19=0,"",VLOOKUP(D19,Nummern!$A$2:$Q$540,17,FALSE))</f>
        <v/>
      </c>
      <c r="I19" s="87" t="str">
        <f>IF(D19=0,"",VLOOKUP(D19,Nummern!$A$2:$H$540,5,FALSE))</f>
        <v/>
      </c>
      <c r="J19" s="87" t="str">
        <f>IF($D19=0,"",Wurfzettel!F480)</f>
        <v/>
      </c>
      <c r="K19" s="87" t="str">
        <f>IF($D19=0,"",Wurfzettel!G480)</f>
        <v/>
      </c>
      <c r="L19" s="88" t="str">
        <f>IF($D19=0,"",Wurfzettel!H480)</f>
        <v/>
      </c>
      <c r="M19" s="87" t="str">
        <f>IF($D19=0,"",Wurfzettel!I480)</f>
        <v/>
      </c>
      <c r="O19" s="213" t="s">
        <v>686</v>
      </c>
      <c r="Q19" s="105">
        <f>'Startplan BMF BM Wels2015'!F23</f>
        <v>150</v>
      </c>
      <c r="R19" s="106" t="str">
        <f>IF(Q19=0,"",VLOOKUP(Q19,Nummern!$A$2:$H$540,2,FALSE))</f>
        <v>HLAVATY Michael</v>
      </c>
      <c r="S19" s="107" t="str">
        <f>IF(Q19=0,"",VLOOKUP(Q19,Nummern!$A$2:$H$540,3,FALSE))</f>
        <v>Niederösterreich Herren</v>
      </c>
      <c r="W19" s="108">
        <f>IF($Q19=0,"",Wurfzettel!F380)</f>
        <v>348</v>
      </c>
      <c r="X19" s="108">
        <f>IF($Q19=0,"",Wurfzettel!G380)</f>
        <v>162</v>
      </c>
      <c r="Y19" s="269">
        <f>IF($Q19=0,"",Wurfzettel!H380)</f>
        <v>510</v>
      </c>
      <c r="Z19" s="108">
        <f>IF($Q19=0,"",Wurfzettel!I380)</f>
        <v>6</v>
      </c>
    </row>
    <row r="20" spans="2:48" ht="15" customHeight="1">
      <c r="B20" s="104" t="s">
        <v>687</v>
      </c>
      <c r="C20" s="93"/>
      <c r="D20" s="92">
        <f>'Startplan BMF BM Wels2015'!I31</f>
        <v>0</v>
      </c>
      <c r="E20" s="95" t="str">
        <f>IF(D20=0,"",VLOOKUP(D20,Nummern!$A$2:$H$540,2,FALSE))</f>
        <v/>
      </c>
      <c r="F20" s="94" t="str">
        <f>IF(D20=0,"",VLOOKUP(D20,Nummern!$A$2:$H$540,3,FALSE))</f>
        <v/>
      </c>
      <c r="G20" s="96"/>
      <c r="H20" s="93"/>
      <c r="I20" s="87"/>
      <c r="J20" s="87" t="str">
        <f>IF($D20=0,"",Wurfzettel!$F$190)</f>
        <v/>
      </c>
      <c r="K20" s="87" t="str">
        <f>IF($D20=0,"",Wurfzettel!$G$190)</f>
        <v/>
      </c>
      <c r="L20" s="88" t="str">
        <f>IF($D20=0,"",Wurfzettel!$H$190)</f>
        <v/>
      </c>
      <c r="M20" s="87" t="str">
        <f>IF($D20=0,"",Wurfzettel!$I$190)</f>
        <v/>
      </c>
      <c r="O20" s="213" t="s">
        <v>687</v>
      </c>
      <c r="P20" s="110"/>
      <c r="Q20" s="105">
        <f>'Startplan BMF BM Wels2015'!L11</f>
        <v>124</v>
      </c>
      <c r="R20" s="106" t="str">
        <f>IF(Q20=0,"",VLOOKUP(Q20,Nummern!$A$2:$H$540,2,FALSE))</f>
        <v>LECHNER Karl</v>
      </c>
      <c r="S20" s="107" t="str">
        <f>IF(Q20=0,"",VLOOKUP(Q20,Nummern!$A$2:$H$540,3,FALSE))</f>
        <v>Oberösterreich Herren 1</v>
      </c>
      <c r="T20" s="116"/>
      <c r="U20" s="110"/>
      <c r="V20" s="117"/>
      <c r="W20" s="108">
        <f>IF($Q20=0,"",Wurfzettel!F40)</f>
        <v>353</v>
      </c>
      <c r="X20" s="108">
        <f>IF($Q20=0,"",Wurfzettel!G40)</f>
        <v>151</v>
      </c>
      <c r="Y20" s="269">
        <f>IF($Q20=0,"",Wurfzettel!H40)</f>
        <v>504</v>
      </c>
      <c r="Z20" s="108">
        <f>IF($Q20=0,"",Wurfzettel!I40)</f>
        <v>10</v>
      </c>
    </row>
    <row r="21" spans="2:48" ht="15" customHeight="1">
      <c r="B21" s="104" t="s">
        <v>688</v>
      </c>
      <c r="C21" s="93">
        <v>46</v>
      </c>
      <c r="D21" s="92">
        <f>'Startplan BMF BM Wels2015'!I31</f>
        <v>0</v>
      </c>
      <c r="E21" s="95" t="str">
        <f>IF(D21=0,"",VLOOKUP(D21,Nummern!$A$2:$H$540,2,FALSE))</f>
        <v/>
      </c>
      <c r="F21" s="94" t="str">
        <f>IF(D21=0,"",VLOOKUP(D21,Nummern!$A$2:$H$540,3,FALSE))</f>
        <v/>
      </c>
      <c r="G21" s="96" t="e">
        <f>IF(D21="","",VLOOKUP(D21,Nummern!$A$2:$H$540,7,FALSE))</f>
        <v>#N/A</v>
      </c>
      <c r="H21" s="93" t="str">
        <f>IF(D21=0,"",VLOOKUP(D21,Nummern!$A$2:$Q$540,17,FALSE))</f>
        <v/>
      </c>
      <c r="I21" s="87" t="str">
        <f>IF(D21=0,"",VLOOKUP(D21,Nummern!$A$2:$H$540,5,FALSE))</f>
        <v/>
      </c>
      <c r="J21" s="87" t="str">
        <f>IF($D21=0,"",Wurfzettel!$F$190)</f>
        <v/>
      </c>
      <c r="K21" s="87" t="str">
        <f>IF($D21=0,"",Wurfzettel!$G$190)</f>
        <v/>
      </c>
      <c r="L21" s="88" t="str">
        <f>IF($D21=0,"",Wurfzettel!$H$190)</f>
        <v/>
      </c>
      <c r="M21" s="87" t="str">
        <f>IF($D21=0,"",Wurfzettel!$I$190)</f>
        <v/>
      </c>
      <c r="O21" s="213" t="s">
        <v>688</v>
      </c>
      <c r="P21" s="110"/>
      <c r="Q21" s="105">
        <f>'Startplan BMF BM Wels2015'!I27</f>
        <v>127</v>
      </c>
      <c r="R21" s="106" t="str">
        <f>IF(Q21=0,"",VLOOKUP(Q21,Nummern!$A$2:$H$540,2,FALSE))</f>
        <v>TÜTTÖ Stefan</v>
      </c>
      <c r="S21" s="107" t="str">
        <f>IF(Q21=0,"",VLOOKUP(Q21,Nummern!$A$2:$H$540,3,FALSE))</f>
        <v>Oberösterreich Herren 1</v>
      </c>
      <c r="T21" s="116"/>
      <c r="U21" s="110"/>
      <c r="V21" s="117"/>
      <c r="W21" s="108">
        <f>IF($Q21=0,"",Wurfzettel!F510)</f>
        <v>359</v>
      </c>
      <c r="X21" s="108">
        <f>IF($Q21=0,"",Wurfzettel!G510)</f>
        <v>145</v>
      </c>
      <c r="Y21" s="269">
        <f>IF($Q21=0,"",Wurfzettel!H510)</f>
        <v>504</v>
      </c>
      <c r="Z21" s="108">
        <f>IF($Q21=0,"",Wurfzettel!I510)</f>
        <v>11</v>
      </c>
    </row>
    <row r="22" spans="2:48" ht="15" customHeight="1">
      <c r="B22" s="104" t="s">
        <v>689</v>
      </c>
      <c r="C22" s="93">
        <v>54</v>
      </c>
      <c r="D22" s="92">
        <f>'Startplan BMF BM Wels2015'!I33</f>
        <v>0</v>
      </c>
      <c r="E22" s="95" t="str">
        <f>IF(D22=0,"",VLOOKUP(D22,Nummern!$A$2:$H$540,2,FALSE))</f>
        <v/>
      </c>
      <c r="F22" s="94" t="str">
        <f>IF(D22=0,"",VLOOKUP(D22,Nummern!$A$2:$H$540,3,FALSE))</f>
        <v/>
      </c>
      <c r="G22" s="96" t="e">
        <f>IF(D22="","",VLOOKUP(D22,Nummern!$A$2:$H$540,7,FALSE))</f>
        <v>#N/A</v>
      </c>
      <c r="H22" s="93" t="str">
        <f>IF(D22=0,"",VLOOKUP(D22,Nummern!$A$2:$Q$540,17,FALSE))</f>
        <v/>
      </c>
      <c r="I22" s="87" t="str">
        <f>IF(D22=0,"",VLOOKUP(D22,Nummern!$A$2:$H$540,5,FALSE))</f>
        <v/>
      </c>
      <c r="J22" s="87" t="str">
        <f>IF($D22=0,"",Wurfzettel!$F$190)</f>
        <v/>
      </c>
      <c r="K22" s="87" t="str">
        <f>IF($D22=0,"",Wurfzettel!$G$190)</f>
        <v/>
      </c>
      <c r="L22" s="88" t="str">
        <f>IF($D22=0,"",Wurfzettel!$H$190)</f>
        <v/>
      </c>
      <c r="M22" s="87" t="str">
        <f>IF($D22=0,"",Wurfzettel!$I$190)</f>
        <v/>
      </c>
      <c r="O22" s="213" t="s">
        <v>689</v>
      </c>
      <c r="P22" s="110"/>
      <c r="Q22" s="105">
        <f>'Startplan BMF BM Wels2015'!O15</f>
        <v>126</v>
      </c>
      <c r="R22" s="106" t="str">
        <f>IF(Q22=0,"",VLOOKUP(Q22,Nummern!$A$2:$H$540,2,FALSE))</f>
        <v>HARRER Peter</v>
      </c>
      <c r="S22" s="107" t="str">
        <f>IF(Q22=0,"",VLOOKUP(Q22,Nummern!$A$2:$H$540,3,FALSE))</f>
        <v>Oberösterreich Herren 1</v>
      </c>
      <c r="T22" s="116"/>
      <c r="U22" s="110"/>
      <c r="V22" s="117"/>
      <c r="W22" s="108">
        <f>IF($Q22=0,"",Wurfzettel!F170)</f>
        <v>333</v>
      </c>
      <c r="X22" s="108">
        <f>IF($Q22=0,"",Wurfzettel!G170)</f>
        <v>169</v>
      </c>
      <c r="Y22" s="269">
        <f>IF($Q22=0,"",Wurfzettel!H170)</f>
        <v>502</v>
      </c>
      <c r="Z22" s="108">
        <f>IF($Q22=0,"",Wurfzettel!I170)</f>
        <v>5</v>
      </c>
    </row>
    <row r="23" spans="2:48" ht="15" customHeight="1">
      <c r="B23" s="104" t="s">
        <v>690</v>
      </c>
      <c r="C23" s="93">
        <v>60</v>
      </c>
      <c r="D23" s="92">
        <f>'Startplan BMF BM Wels2015'!I33</f>
        <v>0</v>
      </c>
      <c r="E23" s="95" t="str">
        <f>IF(D23=0,"",VLOOKUP(D23,Nummern!$A$2:$H$540,2,FALSE))</f>
        <v/>
      </c>
      <c r="F23" s="94" t="str">
        <f>IF(D23=0,"",VLOOKUP(D23,Nummern!$A$2:$H$540,3,FALSE))</f>
        <v/>
      </c>
      <c r="G23" s="96" t="e">
        <f>IF(D23="","",VLOOKUP(D23,Nummern!$A$2:$H$540,7,FALSE))</f>
        <v>#N/A</v>
      </c>
      <c r="H23" s="93" t="str">
        <f>IF(D23=0,"",VLOOKUP(D23,Nummern!$A$2:$Q$540,17,FALSE))</f>
        <v/>
      </c>
      <c r="I23" s="87" t="str">
        <f>IF(D23=0,"",VLOOKUP(D23,Nummern!$A$2:$H$540,5,FALSE))</f>
        <v/>
      </c>
      <c r="J23" s="87" t="str">
        <f>IF($D23=0,"",Wurfzettel!$F$190)</f>
        <v/>
      </c>
      <c r="K23" s="87" t="str">
        <f>IF($D23=0,"",Wurfzettel!$G$190)</f>
        <v/>
      </c>
      <c r="L23" s="88" t="str">
        <f>IF($D23=0,"",Wurfzettel!$H$190)</f>
        <v/>
      </c>
      <c r="M23" s="87" t="str">
        <f>IF($D23=0,"",Wurfzettel!$I$190)</f>
        <v/>
      </c>
      <c r="O23" s="213" t="s">
        <v>690</v>
      </c>
      <c r="P23" s="218"/>
      <c r="Q23" s="105">
        <f>'Startplan BMF BM Wels2015'!R11</f>
        <v>131</v>
      </c>
      <c r="R23" s="106" t="str">
        <f>IF(Q23=0,"",VLOOKUP(Q23,Nummern!$A$2:$H$540,2,FALSE))</f>
        <v xml:space="preserve">Dr. FEINDERT Horst </v>
      </c>
      <c r="S23" s="107" t="str">
        <f>IF(Q23=0,"",VLOOKUP(Q23,Nummern!$A$2:$H$540,3,FALSE))</f>
        <v>Oberösterreich Herren 2</v>
      </c>
      <c r="T23" s="265"/>
      <c r="U23" s="265"/>
      <c r="V23" s="265"/>
      <c r="W23" s="108">
        <f>IF($Q23=0,"",Wurfzettel!F60)</f>
        <v>356</v>
      </c>
      <c r="X23" s="108">
        <f>IF($Q23=0,"",Wurfzettel!G60)</f>
        <v>145</v>
      </c>
      <c r="Y23" s="269">
        <f>IF($Q23=0,"",Wurfzettel!H60)</f>
        <v>501</v>
      </c>
      <c r="Z23" s="108">
        <f>IF($Q23=0,"",Wurfzettel!I60)</f>
        <v>13</v>
      </c>
    </row>
    <row r="24" spans="2:48" ht="15" customHeight="1">
      <c r="B24" s="104" t="s">
        <v>693</v>
      </c>
      <c r="C24" s="93">
        <v>73</v>
      </c>
      <c r="D24" s="92">
        <f>'Startplan BMF BM Wels2015'!I35</f>
        <v>0</v>
      </c>
      <c r="E24" s="95" t="str">
        <f>IF(D24=0,"",VLOOKUP(D24,Nummern!$A$2:$H$540,2,FALSE))</f>
        <v/>
      </c>
      <c r="F24" s="94" t="str">
        <f>IF(D24=0,"",VLOOKUP(D24,Nummern!$A$2:$H$540,3,FALSE))</f>
        <v/>
      </c>
      <c r="G24" s="96" t="e">
        <f>IF(D24="","",VLOOKUP(D24,Nummern!$A$2:$H$540,7,FALSE))</f>
        <v>#N/A</v>
      </c>
      <c r="H24" s="93" t="str">
        <f>IF(D24=0,"",VLOOKUP(D24,Nummern!$A$2:$Q$540,17,FALSE))</f>
        <v/>
      </c>
      <c r="I24" s="87" t="str">
        <f>IF(D24=0,"",VLOOKUP(D24,Nummern!$A$2:$H$540,5,FALSE))</f>
        <v/>
      </c>
      <c r="J24" s="87" t="str">
        <f>IF($D24=0,"",Wurfzettel!$F$190)</f>
        <v/>
      </c>
      <c r="K24" s="87" t="str">
        <f>IF($D24=0,"",Wurfzettel!$G$190)</f>
        <v/>
      </c>
      <c r="L24" s="88" t="str">
        <f>IF($D24=0,"",Wurfzettel!$H$190)</f>
        <v/>
      </c>
      <c r="M24" s="87" t="str">
        <f>IF($D24=0,"",Wurfzettel!$I$190)</f>
        <v/>
      </c>
      <c r="O24" s="213" t="s">
        <v>693</v>
      </c>
      <c r="P24" s="86"/>
      <c r="Q24" s="105">
        <f>'Startplan BMF BM Wels2015'!L27</f>
        <v>163</v>
      </c>
      <c r="R24" s="106" t="str">
        <f>IF(Q24=0,"",VLOOKUP(Q24,Nummern!$A$2:$H$540,2,FALSE))</f>
        <v>STUCHLY Alfred</v>
      </c>
      <c r="S24" s="107" t="str">
        <f>IF(Q24=0,"",VLOOKUP(Q24,Nummern!$A$2:$H$540,3,FALSE))</f>
        <v xml:space="preserve">Steiermark Herren </v>
      </c>
      <c r="T24" s="86"/>
      <c r="U24" s="86"/>
      <c r="V24" s="86"/>
      <c r="W24" s="108">
        <f>IF($Q24=0,"",Wurfzettel!F520)</f>
        <v>358</v>
      </c>
      <c r="X24" s="108">
        <f>IF($Q24=0,"",Wurfzettel!G520)</f>
        <v>140</v>
      </c>
      <c r="Y24" s="109">
        <f>IF($Q24=0,"",Wurfzettel!H520)</f>
        <v>498</v>
      </c>
      <c r="Z24" s="108">
        <f>IF($Q24=0,"",Wurfzettel!I520)</f>
        <v>9</v>
      </c>
    </row>
    <row r="25" spans="2:48" ht="15" customHeight="1">
      <c r="B25" s="104" t="s">
        <v>694</v>
      </c>
      <c r="C25" s="93">
        <v>74</v>
      </c>
      <c r="D25" s="92">
        <f>'Startplan BMF BM Wels2015'!I35</f>
        <v>0</v>
      </c>
      <c r="E25" s="95" t="str">
        <f>IF(D25=0,"",VLOOKUP(D25,Nummern!$A$2:$H$540,2,FALSE))</f>
        <v/>
      </c>
      <c r="F25" s="94" t="str">
        <f>IF(D25=0,"",VLOOKUP(D25,Nummern!$A$2:$H$540,3,FALSE))</f>
        <v/>
      </c>
      <c r="G25" s="96" t="e">
        <f>IF(D25="","",VLOOKUP(D25,Nummern!$A$2:$H$540,7,FALSE))</f>
        <v>#N/A</v>
      </c>
      <c r="H25" s="93" t="str">
        <f>IF(D25=0,"",VLOOKUP(D25,Nummern!$A$2:$Q$540,17,FALSE))</f>
        <v/>
      </c>
      <c r="I25" s="87" t="str">
        <f>IF(D25=0,"",VLOOKUP(D25,Nummern!$A$2:$H$540,5,FALSE))</f>
        <v/>
      </c>
      <c r="J25" s="87" t="str">
        <f>IF($D25=0,"",Wurfzettel!$F$190)</f>
        <v/>
      </c>
      <c r="K25" s="87" t="str">
        <f>IF($D25=0,"",Wurfzettel!$G$190)</f>
        <v/>
      </c>
      <c r="L25" s="88" t="str">
        <f>IF($D25=0,"",Wurfzettel!$H$190)</f>
        <v/>
      </c>
      <c r="M25" s="87" t="str">
        <f>IF($D25=0,"",Wurfzettel!$I$190)</f>
        <v/>
      </c>
      <c r="O25" s="213" t="s">
        <v>694</v>
      </c>
      <c r="P25" s="86"/>
      <c r="Q25" s="105">
        <f>'Startplan BMF BM Wels2015'!L15</f>
        <v>132</v>
      </c>
      <c r="R25" s="106" t="str">
        <f>IF(Q25=0,"",VLOOKUP(Q25,Nummern!$A$2:$H$540,2,FALSE))</f>
        <v>AITZETMÜLLER Klaus</v>
      </c>
      <c r="S25" s="107" t="str">
        <f>IF(Q25=0,"",VLOOKUP(Q25,Nummern!$A$2:$H$540,3,FALSE))</f>
        <v>Oberösterreich Herren 2</v>
      </c>
      <c r="T25" s="86"/>
      <c r="U25" s="86"/>
      <c r="V25" s="86"/>
      <c r="W25" s="108">
        <f>IF($Q25=0,"",Wurfzettel!F160)</f>
        <v>346</v>
      </c>
      <c r="X25" s="108">
        <f>IF($Q25=0,"",Wurfzettel!G160)</f>
        <v>148</v>
      </c>
      <c r="Y25" s="109">
        <f>IF($Q25=0,"",Wurfzettel!H160)</f>
        <v>494</v>
      </c>
      <c r="Z25" s="108">
        <f>IF($Q25=0,"",Wurfzettel!I160)</f>
        <v>9</v>
      </c>
    </row>
    <row r="26" spans="2:48" ht="15" customHeight="1">
      <c r="B26" s="104" t="s">
        <v>695</v>
      </c>
      <c r="D26" s="92">
        <f>'Startplan BMF BM Wels2015'!I36</f>
        <v>0</v>
      </c>
      <c r="E26" s="95" t="str">
        <f>IF(D26=0,"",VLOOKUP(D26,Nummern!$A$2:$H$540,2,FALSE))</f>
        <v/>
      </c>
      <c r="F26" s="94" t="str">
        <f>IF(D26=0,"",VLOOKUP(D26,Nummern!$A$2:$H$540,3,FALSE))</f>
        <v/>
      </c>
      <c r="J26" s="87" t="str">
        <f>IF($D26=0,"",Wurfzettel!$F$190)</f>
        <v/>
      </c>
      <c r="K26" s="87" t="str">
        <f>IF($D26=0,"",Wurfzettel!$G$190)</f>
        <v/>
      </c>
      <c r="L26" s="88" t="str">
        <f>IF($D26=0,"",Wurfzettel!$H$190)</f>
        <v/>
      </c>
      <c r="M26" s="87" t="str">
        <f>IF($D26=0,"",Wurfzettel!$I$190)</f>
        <v/>
      </c>
      <c r="O26" s="213" t="s">
        <v>695</v>
      </c>
      <c r="Q26" s="105">
        <f>'Startplan BMF BM Wels2015'!F21</f>
        <v>155</v>
      </c>
      <c r="R26" s="106" t="str">
        <f>IF(Q26=0,"",VLOOKUP(Q26,Nummern!$A$2:$H$540,2,FALSE))</f>
        <v>SEIDL Johann</v>
      </c>
      <c r="S26" s="107" t="str">
        <f>IF(Q26=0,"",VLOOKUP(Q26,Nummern!$A$2:$H$540,3,FALSE))</f>
        <v xml:space="preserve">Burgenland Herren </v>
      </c>
      <c r="W26" s="108">
        <f>IF($Q26=0,"",Wurfzettel!F320)</f>
        <v>342</v>
      </c>
      <c r="X26" s="108">
        <f>IF($Q26=0,"",Wurfzettel!G320)</f>
        <v>150</v>
      </c>
      <c r="Y26" s="109">
        <f>IF($Q26=0,"",Wurfzettel!H320)</f>
        <v>492</v>
      </c>
      <c r="Z26" s="108">
        <f>IF($Q26=0,"",Wurfzettel!I320)</f>
        <v>11</v>
      </c>
    </row>
    <row r="27" spans="2:48" ht="15" customHeight="1">
      <c r="B27" s="104" t="s">
        <v>696</v>
      </c>
      <c r="C27" s="163"/>
      <c r="D27" s="92">
        <f>'Startplan BMF BM Wels2015'!I37</f>
        <v>0</v>
      </c>
      <c r="E27" s="95" t="str">
        <f>IF(D27=0,"",VLOOKUP(D27,Nummern!$A$2:$H$540,2,FALSE))</f>
        <v/>
      </c>
      <c r="F27" s="94" t="str">
        <f>IF(D27=0,"",VLOOKUP(D27,Nummern!$A$2:$H$540,3,FALSE))</f>
        <v/>
      </c>
      <c r="G27" s="163"/>
      <c r="H27" s="163"/>
      <c r="I27" s="163"/>
      <c r="J27" s="87" t="str">
        <f>IF($D27=0,"",Wurfzettel!$F$190)</f>
        <v/>
      </c>
      <c r="K27" s="87" t="str">
        <f>IF($D27=0,"",Wurfzettel!$G$190)</f>
        <v/>
      </c>
      <c r="L27" s="88" t="str">
        <f>IF($D27=0,"",Wurfzettel!$H$190)</f>
        <v/>
      </c>
      <c r="M27" s="87" t="str">
        <f>IF($D27=0,"",Wurfzettel!$I$190)</f>
        <v/>
      </c>
      <c r="O27" s="213" t="s">
        <v>696</v>
      </c>
      <c r="P27" s="110"/>
      <c r="Q27" s="105">
        <f>'Startplan BMF BM Wels2015'!F25</f>
        <v>133</v>
      </c>
      <c r="R27" s="106" t="str">
        <f>IF(Q27=0,"",VLOOKUP(Q27,Nummern!$A$2:$H$540,2,FALSE))</f>
        <v>ANDERT Hans</v>
      </c>
      <c r="S27" s="107" t="str">
        <f>IF(Q27=0,"",VLOOKUP(Q27,Nummern!$A$2:$H$540,3,FALSE))</f>
        <v>Oberösterreich Herren 2</v>
      </c>
      <c r="T27" s="116"/>
      <c r="U27" s="110"/>
      <c r="V27" s="117"/>
      <c r="W27" s="108">
        <f>IF($Q27=0,"",Wurfzettel!F440)</f>
        <v>345</v>
      </c>
      <c r="X27" s="108">
        <f>IF($Q27=0,"",Wurfzettel!G440)</f>
        <v>147</v>
      </c>
      <c r="Y27" s="109">
        <f>IF($Q27=0,"",Wurfzettel!H440)</f>
        <v>492</v>
      </c>
      <c r="Z27" s="108">
        <f>IF($Q27=0,"",Wurfzettel!I440)</f>
        <v>12</v>
      </c>
    </row>
    <row r="28" spans="2:48" ht="15" customHeight="1">
      <c r="B28" s="104" t="s">
        <v>705</v>
      </c>
      <c r="C28" s="163"/>
      <c r="D28" s="92">
        <f>'Startplan BMF BM Wels2015'!I38</f>
        <v>0</v>
      </c>
      <c r="E28" s="95" t="str">
        <f>IF(D28=0,"",VLOOKUP(D28,Nummern!$A$2:$H$540,2,FALSE))</f>
        <v/>
      </c>
      <c r="F28" s="94" t="str">
        <f>IF(D28=0,"",VLOOKUP(D28,Nummern!$A$2:$H$540,3,FALSE))</f>
        <v/>
      </c>
      <c r="G28" s="163"/>
      <c r="H28" s="163"/>
      <c r="I28" s="163"/>
      <c r="J28" s="87" t="str">
        <f>IF($D28=0,"",Wurfzettel!$F$190)</f>
        <v/>
      </c>
      <c r="K28" s="87" t="str">
        <f>IF($D28=0,"",Wurfzettel!$G$190)</f>
        <v/>
      </c>
      <c r="L28" s="88" t="str">
        <f>IF($D28=0,"",Wurfzettel!$H$190)</f>
        <v/>
      </c>
      <c r="M28" s="87" t="str">
        <f>IF($D28=0,"",Wurfzettel!$I$190)</f>
        <v/>
      </c>
      <c r="O28" s="213" t="s">
        <v>705</v>
      </c>
      <c r="P28" s="110"/>
      <c r="Q28" s="105">
        <f>'Startplan BMF BM Wels2015'!O13</f>
        <v>166</v>
      </c>
      <c r="R28" s="106" t="str">
        <f>IF(Q28=0,"",VLOOKUP(Q28,Nummern!$A$2:$H$540,2,FALSE))</f>
        <v>HASLAUER Franz</v>
      </c>
      <c r="S28" s="107" t="str">
        <f>IF(Q28=0,"",VLOOKUP(Q28,Nummern!$A$2:$H$540,3,FALSE))</f>
        <v xml:space="preserve">Salzburg Herren </v>
      </c>
      <c r="T28" s="116"/>
      <c r="U28" s="110"/>
      <c r="V28" s="117"/>
      <c r="W28" s="108">
        <f>IF($Q28=0,"",Wurfzettel!F110)</f>
        <v>350</v>
      </c>
      <c r="X28" s="108">
        <f>IF($Q28=0,"",Wurfzettel!G110)</f>
        <v>140</v>
      </c>
      <c r="Y28" s="109">
        <f>IF($Q28=0,"",Wurfzettel!H110)</f>
        <v>490</v>
      </c>
      <c r="Z28" s="108">
        <f>IF($Q28=0,"",Wurfzettel!I110)</f>
        <v>10</v>
      </c>
    </row>
    <row r="29" spans="2:48" ht="15" customHeight="1">
      <c r="B29" s="104" t="s">
        <v>706</v>
      </c>
      <c r="C29" s="93">
        <v>42</v>
      </c>
      <c r="D29" s="92">
        <f>'Startplan BMF BM Wels2015'!I39</f>
        <v>0</v>
      </c>
      <c r="E29" s="95" t="str">
        <f>IF(D29=0,"",VLOOKUP(D29,Nummern!$A$2:$H$540,2,FALSE))</f>
        <v/>
      </c>
      <c r="F29" s="94" t="str">
        <f>IF(D29=0,"",VLOOKUP(D29,Nummern!$A$2:$H$540,3,FALSE))</f>
        <v/>
      </c>
      <c r="G29" s="96" t="e">
        <f>IF(D29="","",VLOOKUP(D29,Nummern!$A$2:$H$540,7,FALSE))</f>
        <v>#N/A</v>
      </c>
      <c r="H29" s="93" t="str">
        <f>IF(D29=0,"",VLOOKUP(D29,Nummern!$A$2:$Q$540,17,FALSE))</f>
        <v/>
      </c>
      <c r="I29" s="87" t="str">
        <f>IF(D29=0,"",VLOOKUP(D29,Nummern!$A$2:$H$540,5,FALSE))</f>
        <v/>
      </c>
      <c r="J29" s="87" t="str">
        <f>IF($D29=0,"",Wurfzettel!$F$190)</f>
        <v/>
      </c>
      <c r="K29" s="87" t="str">
        <f>IF($D29=0,"",Wurfzettel!$G$190)</f>
        <v/>
      </c>
      <c r="L29" s="88" t="str">
        <f>IF($D29=0,"",Wurfzettel!$H$190)</f>
        <v/>
      </c>
      <c r="M29" s="87" t="str">
        <f>IF($D29=0,"",Wurfzettel!$I$190)</f>
        <v/>
      </c>
      <c r="O29" s="213" t="s">
        <v>706</v>
      </c>
      <c r="P29" s="110"/>
      <c r="Q29" s="105">
        <f>'Startplan BMF BM Wels2015'!C25</f>
        <v>174</v>
      </c>
      <c r="R29" s="106" t="str">
        <f>IF(Q29=0,"",VLOOKUP(Q29,Nummern!$A$2:$H$540,2,FALSE))</f>
        <v>KOPP Dietmar</v>
      </c>
      <c r="S29" s="107" t="str">
        <f>IF(Q29=0,"",VLOOKUP(Q29,Nummern!$A$2:$H$540,3,FALSE))</f>
        <v xml:space="preserve">Tirol Herren </v>
      </c>
      <c r="T29" s="116"/>
      <c r="U29" s="110"/>
      <c r="V29" s="117"/>
      <c r="W29" s="108">
        <f>IF($Q29=0,"",Wurfzettel!F430)</f>
        <v>341</v>
      </c>
      <c r="X29" s="108">
        <f>IF($Q29=0,"",Wurfzettel!G430)</f>
        <v>142</v>
      </c>
      <c r="Y29" s="109">
        <f>IF($Q29=0,"",Wurfzettel!H430)</f>
        <v>483</v>
      </c>
      <c r="Z29" s="108">
        <f>IF($Q29=0,"",Wurfzettel!I430)</f>
        <v>22</v>
      </c>
    </row>
    <row r="30" spans="2:48" ht="15" customHeight="1">
      <c r="B30" s="104" t="s">
        <v>707</v>
      </c>
      <c r="C30" s="93">
        <v>43</v>
      </c>
      <c r="D30" s="92">
        <f>'Startplan BMF BM Wels2015'!I40</f>
        <v>0</v>
      </c>
      <c r="E30" s="95" t="str">
        <f>IF(D30=0,"",VLOOKUP(D30,Nummern!$A$2:$H$540,2,FALSE))</f>
        <v/>
      </c>
      <c r="F30" s="94" t="str">
        <f>IF(D30=0,"",VLOOKUP(D30,Nummern!$A$2:$H$540,3,FALSE))</f>
        <v/>
      </c>
      <c r="G30" s="96" t="e">
        <f>IF(D30="","",VLOOKUP(D30,Nummern!$A$2:$H$540,7,FALSE))</f>
        <v>#N/A</v>
      </c>
      <c r="H30" s="93" t="str">
        <f>IF(D30=0,"",VLOOKUP(D30,Nummern!$A$2:$Q$540,17,FALSE))</f>
        <v/>
      </c>
      <c r="I30" s="87" t="str">
        <f>IF(D30=0,"",VLOOKUP(D30,Nummern!$A$2:$H$540,5,FALSE))</f>
        <v/>
      </c>
      <c r="J30" s="87" t="str">
        <f>IF($D30=0,"",Wurfzettel!$F$190)</f>
        <v/>
      </c>
      <c r="K30" s="87" t="str">
        <f>IF($D30=0,"",Wurfzettel!$G$190)</f>
        <v/>
      </c>
      <c r="L30" s="88" t="str">
        <f>IF($D30=0,"",Wurfzettel!$H$190)</f>
        <v/>
      </c>
      <c r="M30" s="87" t="str">
        <f>IF($D30=0,"",Wurfzettel!$I$190)</f>
        <v/>
      </c>
      <c r="O30" s="213" t="s">
        <v>707</v>
      </c>
      <c r="P30" s="265"/>
      <c r="Q30" s="105">
        <f>'Startplan BMF BM Wels2015'!O11</f>
        <v>136</v>
      </c>
      <c r="R30" s="106" t="str">
        <f>IF(Q30=0,"",VLOOKUP(Q30,Nummern!$A$2:$H$540,2,FALSE))</f>
        <v>LEHNER Christian</v>
      </c>
      <c r="S30" s="107" t="str">
        <f>IF(Q30=0,"",VLOOKUP(Q30,Nummern!$A$2:$H$540,3,FALSE))</f>
        <v>Öberösterreich Herren 3</v>
      </c>
      <c r="T30" s="116"/>
      <c r="U30" s="110"/>
      <c r="V30" s="117"/>
      <c r="W30" s="108">
        <f>IF($Q30=0,"",Wurfzettel!F50)</f>
        <v>336</v>
      </c>
      <c r="X30" s="108">
        <f>IF($Q30=0,"",Wurfzettel!G50)</f>
        <v>139</v>
      </c>
      <c r="Y30" s="109">
        <f>IF($Q30=0,"",Wurfzettel!H50)</f>
        <v>475</v>
      </c>
      <c r="Z30" s="108">
        <f>IF($Q30=0,"",Wurfzettel!I50)</f>
        <v>10</v>
      </c>
    </row>
    <row r="31" spans="2:48" ht="15" customHeight="1">
      <c r="B31" s="104" t="s">
        <v>710</v>
      </c>
      <c r="C31" s="93">
        <v>44</v>
      </c>
      <c r="D31" s="92">
        <f>'Startplan BMF BM Wels2015'!I41</f>
        <v>0</v>
      </c>
      <c r="E31" s="95" t="str">
        <f>IF(D31=0,"",VLOOKUP(D31,Nummern!$A$2:$H$540,2,FALSE))</f>
        <v/>
      </c>
      <c r="F31" s="94" t="str">
        <f>IF(D31=0,"",VLOOKUP(D31,Nummern!$A$2:$H$540,3,FALSE))</f>
        <v/>
      </c>
      <c r="G31" s="96" t="e">
        <f>IF(D31="","",VLOOKUP(D31,Nummern!$A$2:$H$540,7,FALSE))</f>
        <v>#N/A</v>
      </c>
      <c r="H31" s="93" t="str">
        <f>IF(D31=0,"",VLOOKUP(D31,Nummern!$A$2:$Q$540,17,FALSE))</f>
        <v/>
      </c>
      <c r="I31" s="87" t="str">
        <f>IF(D31=0,"",VLOOKUP(D31,Nummern!$A$2:$H$540,5,FALSE))</f>
        <v/>
      </c>
      <c r="J31" s="87" t="str">
        <f>IF($D31=0,"",Wurfzettel!$F$190)</f>
        <v/>
      </c>
      <c r="K31" s="87" t="str">
        <f>IF($D31=0,"",Wurfzettel!$G$190)</f>
        <v/>
      </c>
      <c r="L31" s="88" t="str">
        <f>IF($D31=0,"",Wurfzettel!$H$190)</f>
        <v/>
      </c>
      <c r="M31" s="87" t="str">
        <f>IF($D31=0,"",Wurfzettel!$I$190)</f>
        <v/>
      </c>
      <c r="O31" s="213" t="s">
        <v>710</v>
      </c>
      <c r="P31" s="218"/>
      <c r="Q31" s="105">
        <f>'Startplan BMF BM Wels2015'!C15</f>
        <v>167</v>
      </c>
      <c r="R31" s="106" t="str">
        <f>IF(Q31=0,"",VLOOKUP(Q31,Nummern!$A$2:$H$540,2,FALSE))</f>
        <v>WEISSENBACHER Herbert</v>
      </c>
      <c r="S31" s="107" t="str">
        <f>IF(Q31=0,"",VLOOKUP(Q31,Nummern!$A$2:$H$540,3,FALSE))</f>
        <v xml:space="preserve">Salzburg Herren </v>
      </c>
      <c r="T31" s="218"/>
      <c r="U31" s="218"/>
      <c r="V31" s="218"/>
      <c r="W31" s="108">
        <f>IF($Q31=0,"",Wurfzettel!F130)</f>
        <v>325</v>
      </c>
      <c r="X31" s="108">
        <f>IF($Q31=0,"",Wurfzettel!G130)</f>
        <v>148</v>
      </c>
      <c r="Y31" s="109">
        <f>IF($Q31=0,"",Wurfzettel!H130)</f>
        <v>473</v>
      </c>
      <c r="Z31" s="108">
        <f>IF($Q31=0,"",Wurfzettel!I130)</f>
        <v>9</v>
      </c>
    </row>
    <row r="32" spans="2:48" ht="15" customHeight="1">
      <c r="B32" s="104" t="s">
        <v>711</v>
      </c>
      <c r="D32" s="92">
        <f>'Startplan BMF BM Wels2015'!I42</f>
        <v>0</v>
      </c>
      <c r="E32" s="95" t="str">
        <f>IF(D32=0,"",VLOOKUP(D32,Nummern!$A$2:$H$540,2,FALSE))</f>
        <v/>
      </c>
      <c r="F32" s="94" t="str">
        <f>IF(D32=0,"",VLOOKUP(D32,Nummern!$A$2:$H$540,3,FALSE))</f>
        <v/>
      </c>
      <c r="J32" s="87" t="str">
        <f>IF($D32=0,"",Wurfzettel!$F$190)</f>
        <v/>
      </c>
      <c r="K32" s="87" t="str">
        <f>IF($D32=0,"",Wurfzettel!$G$190)</f>
        <v/>
      </c>
      <c r="L32" s="88" t="str">
        <f>IF($D32=0,"",Wurfzettel!$H$190)</f>
        <v/>
      </c>
      <c r="M32" s="87" t="str">
        <f>IF($D32=0,"",Wurfzettel!$I$190)</f>
        <v/>
      </c>
      <c r="O32" s="213" t="s">
        <v>711</v>
      </c>
      <c r="Q32" s="105">
        <f>'Startplan BMF BM Wels2015'!I19</f>
        <v>138</v>
      </c>
      <c r="R32" s="106" t="str">
        <f>IF(Q32=0,"",VLOOKUP(Q32,Nummern!$A$2:$H$540,2,FALSE))</f>
        <v>PASCHINGER Josef</v>
      </c>
      <c r="S32" s="107" t="str">
        <f>IF(Q32=0,"",VLOOKUP(Q32,Nummern!$A$2:$H$540,3,FALSE))</f>
        <v>Öberösterreich Herren 3</v>
      </c>
      <c r="W32" s="108">
        <f>IF($Q32=0,"",Wurfzettel!F270)</f>
        <v>349</v>
      </c>
      <c r="X32" s="108">
        <f>IF($Q32=0,"",Wurfzettel!G270)</f>
        <v>121</v>
      </c>
      <c r="Y32" s="109">
        <f>IF($Q32=0,"",Wurfzettel!H270)</f>
        <v>470</v>
      </c>
      <c r="Z32" s="108">
        <f>IF($Q32=0,"",Wurfzettel!I270)</f>
        <v>12</v>
      </c>
    </row>
    <row r="33" spans="1:26" ht="15" customHeight="1">
      <c r="B33" s="104" t="s">
        <v>712</v>
      </c>
      <c r="C33" s="163"/>
      <c r="D33" s="92">
        <f>'Startplan BMF BM Wels2015'!I43</f>
        <v>0</v>
      </c>
      <c r="E33" s="95" t="str">
        <f>IF(D33=0,"",VLOOKUP(D33,Nummern!$A$2:$H$540,2,FALSE))</f>
        <v/>
      </c>
      <c r="F33" s="94" t="str">
        <f>IF(D33=0,"",VLOOKUP(D33,Nummern!$A$2:$H$540,3,FALSE))</f>
        <v/>
      </c>
      <c r="G33" s="163"/>
      <c r="H33" s="163"/>
      <c r="I33" s="163"/>
      <c r="J33" s="87" t="str">
        <f>IF($D33=0,"",Wurfzettel!$F$190)</f>
        <v/>
      </c>
      <c r="K33" s="87" t="str">
        <f>IF($D33=0,"",Wurfzettel!$G$190)</f>
        <v/>
      </c>
      <c r="L33" s="88" t="str">
        <f>IF($D33=0,"",Wurfzettel!$H$190)</f>
        <v/>
      </c>
      <c r="M33" s="87" t="str">
        <f>IF($D33=0,"",Wurfzettel!$I$190)</f>
        <v/>
      </c>
      <c r="O33" s="213" t="s">
        <v>712</v>
      </c>
      <c r="P33" s="110"/>
      <c r="Q33" s="105">
        <f>'Startplan BMF BM Wels2015'!I15</f>
        <v>130</v>
      </c>
      <c r="R33" s="106" t="str">
        <f>IF(Q33=0,"",VLOOKUP(Q33,Nummern!$A$2:$H$540,2,FALSE))</f>
        <v>DONNERBAUER Günter</v>
      </c>
      <c r="S33" s="107" t="str">
        <f>IF(Q33=0,"",VLOOKUP(Q33,Nummern!$A$2:$H$540,3,FALSE))</f>
        <v>Oberösterreich Herren 2</v>
      </c>
      <c r="T33" s="218"/>
      <c r="U33" s="218"/>
      <c r="V33" s="218"/>
      <c r="W33" s="108">
        <f>IF($Q33=0,"",Wurfzettel!F150)</f>
        <v>354</v>
      </c>
      <c r="X33" s="108">
        <f>IF($Q33=0,"",Wurfzettel!G150)</f>
        <v>114</v>
      </c>
      <c r="Y33" s="109">
        <f>IF($Q33=0,"",Wurfzettel!H150)</f>
        <v>468</v>
      </c>
      <c r="Z33" s="108">
        <f>IF($Q33=0,"",Wurfzettel!I150)</f>
        <v>19</v>
      </c>
    </row>
    <row r="34" spans="1:26" ht="15" customHeight="1">
      <c r="B34" s="104" t="s">
        <v>713</v>
      </c>
      <c r="C34" s="164"/>
      <c r="D34" s="92">
        <f>'Startplan BMF BM Wels2015'!I44</f>
        <v>0</v>
      </c>
      <c r="E34" s="95" t="str">
        <f>IF(D34=0,"",VLOOKUP(D34,Nummern!$A$2:$H$540,2,FALSE))</f>
        <v/>
      </c>
      <c r="F34" s="94" t="str">
        <f>IF(D34=0,"",VLOOKUP(D34,Nummern!$A$2:$H$540,3,FALSE))</f>
        <v/>
      </c>
      <c r="G34" s="168"/>
      <c r="H34" s="164"/>
      <c r="I34" s="169"/>
      <c r="J34" s="87" t="str">
        <f>IF($D34=0,"",Wurfzettel!$F$190)</f>
        <v/>
      </c>
      <c r="K34" s="87" t="str">
        <f>IF($D34=0,"",Wurfzettel!$G$190)</f>
        <v/>
      </c>
      <c r="L34" s="88" t="str">
        <f>IF($D34=0,"",Wurfzettel!$H$190)</f>
        <v/>
      </c>
      <c r="M34" s="87" t="str">
        <f>IF($D34=0,"",Wurfzettel!$I$190)</f>
        <v/>
      </c>
      <c r="O34" s="213" t="s">
        <v>713</v>
      </c>
      <c r="P34" s="110"/>
      <c r="Q34" s="105">
        <f>'Startplan BMF BM Wels2015'!R23</f>
        <v>169</v>
      </c>
      <c r="R34" s="106" t="str">
        <f>IF(Q34=0,"",VLOOKUP(Q34,Nummern!$A$2:$H$540,2,FALSE))</f>
        <v>KELZ Peter</v>
      </c>
      <c r="S34" s="107" t="str">
        <f>IF(Q34=0,"",VLOOKUP(Q34,Nummern!$A$2:$H$540,3,FALSE))</f>
        <v xml:space="preserve">Salzburg Herren </v>
      </c>
      <c r="T34" s="116"/>
      <c r="U34" s="110"/>
      <c r="V34" s="117"/>
      <c r="W34" s="108">
        <f>IF($Q34=0,"",Wurfzettel!F420)</f>
        <v>337</v>
      </c>
      <c r="X34" s="108">
        <f>IF($Q34=0,"",Wurfzettel!G420)</f>
        <v>127</v>
      </c>
      <c r="Y34" s="109">
        <f>IF($Q34=0,"",Wurfzettel!H420)</f>
        <v>464</v>
      </c>
      <c r="Z34" s="108">
        <f>IF($Q34=0,"",Wurfzettel!I420)</f>
        <v>13</v>
      </c>
    </row>
    <row r="35" spans="1:26" ht="15" customHeight="1">
      <c r="B35" s="213" t="s">
        <v>714</v>
      </c>
      <c r="D35" s="214">
        <f>'Startplan BMF BM Wels2015'!I45</f>
        <v>0</v>
      </c>
      <c r="E35" s="215" t="str">
        <f>IF(D35=0,"",VLOOKUP(D35,Nummern!$A$2:$H$540,2,FALSE))</f>
        <v/>
      </c>
      <c r="F35" s="216" t="str">
        <f>IF(D35=0,"",VLOOKUP(D35,Nummern!$A$2:$H$540,3,FALSE))</f>
        <v/>
      </c>
      <c r="J35" s="217" t="str">
        <f>IF(H35=0,"",VLOOKUP(H35,Nummern!$A$2:$H$540,3,FALSE))</f>
        <v/>
      </c>
      <c r="K35" s="217" t="str">
        <f>IF($D35=0,"",Wurfzettel!$G$190)</f>
        <v/>
      </c>
      <c r="L35" s="227" t="str">
        <f>IF($D35=0,"",Wurfzettel!$H$190)</f>
        <v/>
      </c>
      <c r="M35" s="217" t="str">
        <f>IF($D35=0,"",Wurfzettel!$I$190)</f>
        <v/>
      </c>
      <c r="O35" s="213" t="s">
        <v>714</v>
      </c>
      <c r="P35" s="86"/>
      <c r="Q35" s="105">
        <f>'Startplan BMF BM Wels2015'!I17</f>
        <v>172</v>
      </c>
      <c r="R35" s="106" t="str">
        <f>IF(Q35=0,"",VLOOKUP(Q35,Nummern!$A$2:$H$540,2,FALSE))</f>
        <v>PIPLITZ Johannes</v>
      </c>
      <c r="S35" s="107" t="str">
        <f>IF(Q35=0,"",VLOOKUP(Q35,Nummern!$A$2:$H$540,3,FALSE))</f>
        <v xml:space="preserve">Tirol Herren </v>
      </c>
      <c r="T35" s="86"/>
      <c r="U35" s="86"/>
      <c r="V35" s="86"/>
      <c r="W35" s="108">
        <f>IF($Q35=0,"",Wurfzettel!F210)</f>
        <v>310</v>
      </c>
      <c r="X35" s="108">
        <f>IF($Q35=0,"",Wurfzettel!G210)</f>
        <v>149</v>
      </c>
      <c r="Y35" s="109">
        <f>IF($Q35=0,"",Wurfzettel!H210)</f>
        <v>459</v>
      </c>
      <c r="Z35" s="108">
        <f>IF($Q35=0,"",Wurfzettel!I210)</f>
        <v>9</v>
      </c>
    </row>
    <row r="36" spans="1:26" ht="15" customHeight="1">
      <c r="B36" s="219"/>
      <c r="C36" s="220"/>
      <c r="D36" s="165"/>
      <c r="E36" s="166"/>
      <c r="F36" s="167"/>
      <c r="G36" s="220"/>
      <c r="H36" s="220"/>
      <c r="I36" s="220"/>
      <c r="J36" s="169"/>
      <c r="K36" s="169"/>
      <c r="L36" s="170"/>
      <c r="M36" s="169"/>
      <c r="O36" s="213" t="s">
        <v>743</v>
      </c>
      <c r="P36" s="110"/>
      <c r="Q36" s="105">
        <f>'Startplan BMF BM Wels2015'!L25</f>
        <v>139</v>
      </c>
      <c r="R36" s="106" t="str">
        <f>IF(Q36=0,"",VLOOKUP(Q36,Nummern!$A$2:$H$540,2,FALSE))</f>
        <v>LARNDORFER Peter</v>
      </c>
      <c r="S36" s="107" t="str">
        <f>IF(Q36=0,"",VLOOKUP(Q36,Nummern!$A$2:$H$540,3,FALSE))</f>
        <v>Öberösterreich Herren 3</v>
      </c>
      <c r="T36" s="116"/>
      <c r="U36" s="110"/>
      <c r="V36" s="117"/>
      <c r="W36" s="108">
        <f>IF($Q36=0,"",Wurfzettel!F460)</f>
        <v>319</v>
      </c>
      <c r="X36" s="108">
        <f>IF($Q36=0,"",Wurfzettel!G460)</f>
        <v>130</v>
      </c>
      <c r="Y36" s="109">
        <f>IF($Q36=0,"",Wurfzettel!H460)</f>
        <v>449</v>
      </c>
      <c r="Z36" s="108">
        <f>IF($Q36=0,"",Wurfzettel!I460)</f>
        <v>16</v>
      </c>
    </row>
    <row r="37" spans="1:26" ht="15" customHeight="1">
      <c r="B37" s="362" t="s">
        <v>813</v>
      </c>
      <c r="C37" s="363"/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O37" s="213" t="s">
        <v>744</v>
      </c>
      <c r="P37" s="110">
        <v>4</v>
      </c>
      <c r="Q37" s="105">
        <f>'Startplan BMF BM Wels2015'!C13</f>
        <v>125</v>
      </c>
      <c r="R37" s="106" t="str">
        <f>IF(Q37=0,"",VLOOKUP(Q37,Nummern!$A$2:$H$540,2,FALSE))</f>
        <v>GACH Johann</v>
      </c>
      <c r="S37" s="107" t="str">
        <f>IF(Q37=0,"",VLOOKUP(Q37,Nummern!$A$2:$H$540,3,FALSE))</f>
        <v>Oberösterreich Herren 1</v>
      </c>
      <c r="T37" s="116" t="str">
        <f>IF(Q37="","",VLOOKUP(Q37,Nummern!$A$2:$H$540,7,FALSE))</f>
        <v>OÖ 1</v>
      </c>
      <c r="U37" s="110" t="str">
        <f>IF(Q37=0,"",VLOOKUP(Q37,Nummern!$A$2:$Q$540,17,FALSE))</f>
        <v>Ü-60</v>
      </c>
      <c r="V37" s="117" t="str">
        <f>IF(Q37=0,"",VLOOKUP(Q37,Nummern!$A$2:$H$540,5,FALSE))</f>
        <v>M</v>
      </c>
      <c r="W37" s="108">
        <f>IF($Q37=0,"",Wurfzettel!F70)</f>
        <v>341</v>
      </c>
      <c r="X37" s="108">
        <f>IF($Q37=0,"",Wurfzettel!G70)</f>
        <v>101</v>
      </c>
      <c r="Y37" s="109">
        <f>IF($Q37=0,"",Wurfzettel!H70)</f>
        <v>442</v>
      </c>
      <c r="Z37" s="108">
        <f>IF($Q37=0,"",Wurfzettel!I70)</f>
        <v>28</v>
      </c>
    </row>
    <row r="38" spans="1:26" ht="15" customHeight="1">
      <c r="B38" s="262" t="s">
        <v>667</v>
      </c>
      <c r="C38" s="93"/>
      <c r="D38" s="92">
        <f>'Startplan BMF BM Wels2015'!O23</f>
        <v>109</v>
      </c>
      <c r="E38" s="95" t="str">
        <f>IF(D38=0,"",VLOOKUP(D38,Nummern!$A$2:$H$540,2,FALSE))</f>
        <v>BENDL Sabine</v>
      </c>
      <c r="F38" s="94" t="str">
        <f>IF(D38=0,"",VLOOKUP(D38,Nummern!$A$2:$H$540,3,FALSE))</f>
        <v>Steiermark Damen</v>
      </c>
      <c r="G38" s="96"/>
      <c r="H38" s="93"/>
      <c r="I38" s="87"/>
      <c r="J38" s="87">
        <f>IF($D38=0,"",Wurfzettel!F410)</f>
        <v>326</v>
      </c>
      <c r="K38" s="87">
        <f>IF($D38=0,"",Wurfzettel!G410)</f>
        <v>125</v>
      </c>
      <c r="L38" s="88">
        <f>IF($D38=0,"",Wurfzettel!H410)</f>
        <v>451</v>
      </c>
      <c r="M38" s="87">
        <f>IF($D38=0,"",Wurfzettel!I410)</f>
        <v>16</v>
      </c>
      <c r="O38" s="213" t="s">
        <v>745</v>
      </c>
      <c r="P38" s="110">
        <v>61</v>
      </c>
      <c r="Q38" s="105">
        <f>'Startplan BMF BM Wels2015'!F13</f>
        <v>137</v>
      </c>
      <c r="R38" s="106" t="str">
        <f>IF(Q38=0,"",VLOOKUP(Q38,Nummern!$A$2:$H$540,2,FALSE))</f>
        <v>GRABENBERGER Herbert</v>
      </c>
      <c r="S38" s="107" t="str">
        <f>IF(Q38=0,"",VLOOKUP(Q38,Nummern!$A$2:$H$540,3,FALSE))</f>
        <v>Öberösterreich Herren 3</v>
      </c>
      <c r="T38" s="116" t="str">
        <f>IF(Q38="","",VLOOKUP(Q38,Nummern!$A$2:$H$540,7,FALSE))</f>
        <v>OÖ 3</v>
      </c>
      <c r="U38" s="110" t="str">
        <f>IF(Q38=0,"",VLOOKUP(Q38,Nummern!$A$2:$Q$540,17,FALSE))</f>
        <v>Ü-60</v>
      </c>
      <c r="V38" s="117" t="str">
        <f>IF(Q38=0,"",VLOOKUP(Q38,Nummern!$A$2:$H$540,5,FALSE))</f>
        <v>M</v>
      </c>
      <c r="W38" s="108">
        <f>IF($Q38=0,"",Wurfzettel!F80)</f>
        <v>321</v>
      </c>
      <c r="X38" s="108">
        <f>IF($Q38=0,"",Wurfzettel!G80)</f>
        <v>121</v>
      </c>
      <c r="Y38" s="109">
        <f>IF($Q38=0,"",Wurfzettel!H80)</f>
        <v>442</v>
      </c>
      <c r="Z38" s="108">
        <f>IF($Q38=0,"",Wurfzettel!I80)</f>
        <v>17</v>
      </c>
    </row>
    <row r="39" spans="1:26" ht="15" customHeight="1">
      <c r="B39" s="104"/>
      <c r="C39" s="93"/>
      <c r="D39" s="92"/>
      <c r="E39" s="95"/>
      <c r="F39" s="94"/>
      <c r="G39" s="96"/>
      <c r="H39" s="93"/>
      <c r="I39" s="87"/>
      <c r="J39" s="87"/>
      <c r="K39" s="87"/>
      <c r="L39" s="88"/>
      <c r="M39" s="87"/>
      <c r="O39" s="213" t="s">
        <v>746</v>
      </c>
      <c r="P39" s="86"/>
      <c r="Q39" s="105">
        <f>'Startplan BMF BM Wels2015'!R13</f>
        <v>160</v>
      </c>
      <c r="R39" s="106" t="str">
        <f>IF(Q39=0,"",VLOOKUP(Q39,Nummern!$A$2:$H$540,2,FALSE))</f>
        <v>ALDRIAN Wolfgang</v>
      </c>
      <c r="S39" s="107" t="str">
        <f>IF(Q39=0,"",VLOOKUP(Q39,Nummern!$A$2:$H$540,3,FALSE))</f>
        <v xml:space="preserve">Steiermark Herren </v>
      </c>
      <c r="T39" s="86"/>
      <c r="U39" s="86"/>
      <c r="V39" s="86"/>
      <c r="W39" s="108">
        <f>IF($Q39=0,"",Wurfzettel!F120)</f>
        <v>301</v>
      </c>
      <c r="X39" s="108">
        <f>IF($Q39=0,"",Wurfzettel!G120)</f>
        <v>137</v>
      </c>
      <c r="Y39" s="109">
        <f>IF($Q39=0,"",Wurfzettel!H120)</f>
        <v>438</v>
      </c>
      <c r="Z39" s="108">
        <f>IF($Q39=0,"",Wurfzettel!I120)</f>
        <v>9</v>
      </c>
    </row>
    <row r="40" spans="1:26" ht="15" customHeight="1">
      <c r="B40" s="104"/>
      <c r="C40" s="260"/>
      <c r="D40" s="92"/>
      <c r="E40" s="95"/>
      <c r="F40" s="94"/>
      <c r="G40" s="260"/>
      <c r="H40" s="260"/>
      <c r="I40" s="260"/>
      <c r="J40" s="87"/>
      <c r="K40" s="87"/>
      <c r="L40" s="88"/>
      <c r="M40" s="87"/>
      <c r="O40" s="213" t="s">
        <v>747</v>
      </c>
      <c r="Q40" s="105">
        <f>'Startplan BMF BM Wels2015'!O17</f>
        <v>143</v>
      </c>
      <c r="R40" s="106" t="str">
        <f>IF(Q40=0,"",VLOOKUP(Q40,Nummern!$A$2:$H$540,2,FALSE))</f>
        <v>FUX Helmut</v>
      </c>
      <c r="S40" s="107" t="str">
        <f>IF(Q40=0,"",VLOOKUP(Q40,Nummern!$A$2:$H$540,3,FALSE))</f>
        <v>Wien Herren</v>
      </c>
      <c r="W40" s="108">
        <f>IF($Q40=0,"",Wurfzettel!F230)</f>
        <v>320</v>
      </c>
      <c r="X40" s="108">
        <f>IF($Q40=0,"",Wurfzettel!G230)</f>
        <v>110</v>
      </c>
      <c r="Y40" s="109">
        <f>IF($Q40=0,"",Wurfzettel!H230)</f>
        <v>430</v>
      </c>
      <c r="Z40" s="108">
        <f>IF($Q40=0,"",Wurfzettel!I230)</f>
        <v>20</v>
      </c>
    </row>
    <row r="41" spans="1:26" ht="15" customHeight="1">
      <c r="B41" s="104"/>
      <c r="C41" s="260"/>
      <c r="D41" s="92"/>
      <c r="E41" s="95"/>
      <c r="F41" s="94"/>
      <c r="G41" s="260"/>
      <c r="H41" s="260"/>
      <c r="I41" s="260"/>
      <c r="J41" s="87"/>
      <c r="K41" s="87"/>
      <c r="L41" s="88"/>
      <c r="M41" s="87"/>
      <c r="O41" s="213" t="s">
        <v>748</v>
      </c>
      <c r="P41" s="110">
        <v>37</v>
      </c>
      <c r="Q41" s="105">
        <f>'Startplan BMF BM Wels2015'!F15</f>
        <v>161</v>
      </c>
      <c r="R41" s="106" t="str">
        <f>IF(Q41=0,"",VLOOKUP(Q41,Nummern!$A$2:$H$540,2,FALSE))</f>
        <v>USSAR Reinhard</v>
      </c>
      <c r="S41" s="107" t="str">
        <f>IF(Q41=0,"",VLOOKUP(Q41,Nummern!$A$2:$H$540,3,FALSE))</f>
        <v xml:space="preserve">Steiermark Herren </v>
      </c>
      <c r="T41" s="116" t="str">
        <f>IF(Q41="","",VLOOKUP(Q41,Nummern!$A$2:$H$540,7,FALSE))</f>
        <v>Stm</v>
      </c>
      <c r="U41" s="110" t="str">
        <f>IF(Q41=0,"",VLOOKUP(Q41,Nummern!$A$2:$Q$540,17,FALSE))</f>
        <v>Ü-60</v>
      </c>
      <c r="V41" s="117" t="str">
        <f>IF(Q41=0,"",VLOOKUP(Q41,Nummern!$A$2:$H$540,5,FALSE))</f>
        <v>M</v>
      </c>
      <c r="W41" s="108">
        <f>IF($Q41=0,"",Wurfzettel!F140)</f>
        <v>311</v>
      </c>
      <c r="X41" s="108">
        <f>IF($Q41=0,"",Wurfzettel!G140)</f>
        <v>118</v>
      </c>
      <c r="Y41" s="109">
        <f>IF($Q41=0,"",Wurfzettel!H140)</f>
        <v>429</v>
      </c>
      <c r="Z41" s="108">
        <f>IF($Q41=0,"",Wurfzettel!I140)</f>
        <v>18</v>
      </c>
    </row>
    <row r="42" spans="1:26" ht="15" customHeight="1">
      <c r="B42" s="104"/>
      <c r="C42" s="260"/>
      <c r="D42" s="92"/>
      <c r="E42" s="95"/>
      <c r="F42" s="94"/>
      <c r="G42" s="260"/>
      <c r="H42" s="260"/>
      <c r="I42" s="260"/>
      <c r="J42" s="87"/>
      <c r="K42" s="87"/>
      <c r="L42" s="88"/>
      <c r="M42" s="87"/>
      <c r="O42" s="219"/>
      <c r="P42" s="246"/>
      <c r="Q42" s="160">
        <f>'Startplan BMF BM Wels2015'!C29</f>
        <v>0</v>
      </c>
      <c r="R42" s="114" t="str">
        <f>IF(Q42=0,"",VLOOKUP(Q42,Nummern!$A$2:$H$540,2,FALSE))</f>
        <v/>
      </c>
      <c r="S42" s="115" t="str">
        <f>IF(Q42=0,"",VLOOKUP(Q42,Nummern!$A$2:$H$540,3,FALSE))</f>
        <v/>
      </c>
      <c r="T42" s="246"/>
      <c r="U42" s="246"/>
      <c r="V42" s="246"/>
      <c r="W42" s="117" t="str">
        <f>IF($D45=0,"",Wurfzettel!$F$490)</f>
        <v/>
      </c>
      <c r="X42" s="117" t="str">
        <f>IF($D45=0,"",Wurfzettel!$G$490)</f>
        <v/>
      </c>
      <c r="Y42" s="161" t="str">
        <f>IF($D45=0,"",Wurfzettel!$H$490)</f>
        <v/>
      </c>
      <c r="Z42" s="117" t="str">
        <f>IF($D45=0,"",Wurfzettel!$I$490)</f>
        <v/>
      </c>
    </row>
    <row r="43" spans="1:26" ht="15" customHeight="1">
      <c r="B43" s="205"/>
      <c r="C43" s="86"/>
      <c r="D43" s="160"/>
      <c r="E43" s="114"/>
      <c r="F43" s="115"/>
      <c r="G43" s="86"/>
      <c r="H43" s="86"/>
      <c r="I43" s="86"/>
      <c r="J43" s="117"/>
      <c r="K43" s="117"/>
      <c r="L43" s="161"/>
      <c r="M43" s="117"/>
      <c r="O43" s="362" t="s">
        <v>814</v>
      </c>
      <c r="P43" s="363"/>
      <c r="Q43" s="363"/>
      <c r="R43" s="363"/>
      <c r="S43" s="363"/>
      <c r="T43" s="363"/>
      <c r="U43" s="363"/>
      <c r="V43" s="363"/>
      <c r="W43" s="363"/>
      <c r="X43" s="363"/>
      <c r="Y43" s="363"/>
      <c r="Z43" s="363"/>
    </row>
    <row r="44" spans="1:26" ht="15" customHeight="1">
      <c r="B44" s="205"/>
      <c r="C44" s="86"/>
      <c r="D44" s="160"/>
      <c r="E44" s="114"/>
      <c r="F44" s="115"/>
      <c r="G44" s="86"/>
      <c r="H44" s="86"/>
      <c r="I44" s="86"/>
      <c r="J44" s="117"/>
      <c r="K44" s="117"/>
      <c r="L44" s="161"/>
      <c r="M44" s="117"/>
      <c r="O44" s="262" t="s">
        <v>667</v>
      </c>
      <c r="P44" s="261"/>
      <c r="Q44" s="105">
        <f>'Startplan BMF BM Wels2015'!L17</f>
        <v>168</v>
      </c>
      <c r="R44" s="95" t="str">
        <f>IF(Q44=0,"",VLOOKUP(Q44,Nummern!$A$2:$H$540,2,FALSE))</f>
        <v>WUPPINGER Johann</v>
      </c>
      <c r="S44" s="94" t="str">
        <f>IF(Q44=0,"",VLOOKUP(Q44,Nummern!$A$2:$H$540,3,FALSE))</f>
        <v xml:space="preserve">Salzburg Herren </v>
      </c>
      <c r="T44" s="261"/>
      <c r="U44" s="261"/>
      <c r="V44" s="261"/>
      <c r="W44" s="87">
        <f>IF($Q44=0,"",Wurfzettel!F220)</f>
        <v>370</v>
      </c>
      <c r="X44" s="87">
        <f>IF($Q44=0,"",Wurfzettel!G220)</f>
        <v>170</v>
      </c>
      <c r="Y44" s="267">
        <f>IF($Q44=0,"",Wurfzettel!H220)</f>
        <v>540</v>
      </c>
      <c r="Z44" s="87">
        <f>IF($Q44=0,"",Wurfzettel!I220)</f>
        <v>12</v>
      </c>
    </row>
    <row r="45" spans="1:26" ht="15" customHeight="1">
      <c r="A45" s="246">
        <f>SUM(W75:W80)</f>
        <v>0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104"/>
      <c r="P45" s="261"/>
      <c r="Q45" s="92"/>
      <c r="R45" s="95"/>
      <c r="S45" s="94"/>
      <c r="T45" s="261"/>
      <c r="U45" s="261"/>
      <c r="V45" s="261"/>
      <c r="W45" s="87"/>
      <c r="X45" s="87"/>
      <c r="Y45" s="88"/>
      <c r="Z45" s="87"/>
    </row>
    <row r="46" spans="1:26" ht="15" customHeight="1">
      <c r="A46" s="246"/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104"/>
      <c r="P46" s="261"/>
      <c r="Q46" s="92"/>
      <c r="R46" s="95"/>
      <c r="S46" s="94"/>
      <c r="T46" s="261"/>
      <c r="U46" s="261"/>
      <c r="V46" s="261"/>
      <c r="W46" s="87"/>
      <c r="X46" s="87"/>
      <c r="Y46" s="88"/>
      <c r="Z46" s="87"/>
    </row>
    <row r="47" spans="1:26" ht="15" customHeight="1">
      <c r="A47" s="246"/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104"/>
      <c r="P47" s="261"/>
      <c r="Q47" s="92"/>
      <c r="R47" s="95"/>
      <c r="S47" s="94"/>
      <c r="T47" s="261"/>
      <c r="U47" s="261"/>
      <c r="V47" s="261"/>
      <c r="W47" s="87"/>
      <c r="X47" s="87"/>
      <c r="Y47" s="88"/>
      <c r="Z47" s="87"/>
    </row>
    <row r="48" spans="1:26" ht="15" customHeight="1">
      <c r="A48" s="246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104"/>
      <c r="P48" s="261"/>
      <c r="Q48" s="261"/>
      <c r="R48" s="261"/>
      <c r="S48" s="261"/>
      <c r="T48" s="261"/>
      <c r="U48" s="261"/>
      <c r="V48" s="261"/>
      <c r="W48" s="261"/>
      <c r="X48" s="261"/>
      <c r="Y48" s="261"/>
      <c r="Z48" s="261"/>
    </row>
    <row r="49" spans="1:26" ht="15" customHeight="1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05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</row>
    <row r="50" spans="1:26" ht="15" customHeight="1">
      <c r="A50" s="246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</row>
    <row r="51" spans="1:26" ht="15" customHeight="1">
      <c r="A51" s="246"/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</row>
    <row r="52" spans="1:26" ht="15" customHeight="1">
      <c r="A52" s="246"/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</row>
    <row r="53" spans="1:26" ht="15.75" customHeight="1">
      <c r="A53" s="246"/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</row>
    <row r="54" spans="1:26" ht="15.75" customHeight="1">
      <c r="A54" s="246"/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</row>
    <row r="55" spans="1:26" ht="15" customHeight="1">
      <c r="A55" s="246"/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</row>
    <row r="56" spans="1:26" ht="15" customHeight="1">
      <c r="A56" s="246"/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</row>
    <row r="57" spans="1:26" ht="15" customHeight="1">
      <c r="A57" s="246"/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</row>
    <row r="58" spans="1:26" ht="15" customHeight="1">
      <c r="A58" s="246"/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</row>
    <row r="59" spans="1:26" ht="15" customHeight="1">
      <c r="A59" s="246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</row>
    <row r="60" spans="1:26" ht="15" customHeight="1">
      <c r="A60" s="246"/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</row>
    <row r="61" spans="1:26" ht="15.75" customHeight="1">
      <c r="A61" s="246"/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</row>
    <row r="62" spans="1:26" ht="15" customHeight="1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</row>
    <row r="63" spans="1:26" ht="15.75" customHeight="1">
      <c r="A63" s="246"/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</row>
    <row r="64" spans="1:26" ht="15.75" customHeight="1">
      <c r="A64" s="246"/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</row>
    <row r="65" spans="1:26" ht="15.75" customHeight="1">
      <c r="A65" s="246"/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</row>
    <row r="66" spans="1:26" ht="15.75" customHeight="1">
      <c r="A66" s="246"/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</row>
    <row r="67" spans="1:26" ht="15" customHeight="1">
      <c r="A67" s="246"/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</row>
    <row r="68" spans="1:26" ht="15" customHeight="1">
      <c r="A68" s="246"/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</row>
    <row r="69" spans="1:26" ht="15.75" customHeight="1">
      <c r="A69" s="246"/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</row>
    <row r="70" spans="1:26" ht="15" customHeight="1">
      <c r="A70" s="246"/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</row>
    <row r="71" spans="1:26" ht="15" customHeight="1">
      <c r="A71" s="246"/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</row>
    <row r="72" spans="1:26" ht="15" customHeight="1">
      <c r="A72" s="246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</row>
    <row r="73" spans="1:26" ht="15" customHeight="1">
      <c r="A73" s="246"/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</row>
    <row r="74" spans="1:26" ht="15" customHeight="1">
      <c r="A74" s="246"/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</row>
    <row r="75" spans="1:26" ht="15" customHeight="1">
      <c r="A75" s="246"/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</row>
    <row r="76" spans="1:26" ht="15" customHeight="1">
      <c r="A76" s="246"/>
      <c r="B76" s="246"/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</row>
    <row r="77" spans="1:26" ht="15.75" customHeight="1">
      <c r="A77" s="246"/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</row>
    <row r="78" spans="1:26" s="90" customFormat="1" ht="15.75" customHeight="1">
      <c r="A78" s="246"/>
      <c r="B78" s="246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</row>
    <row r="79" spans="1:26" ht="15.75" customHeight="1">
      <c r="A79" s="246"/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</row>
    <row r="80" spans="1:26" ht="15.75" customHeight="1">
      <c r="A80" s="246"/>
      <c r="B80" s="246"/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</row>
    <row r="81" spans="1:26" ht="15" customHeight="1">
      <c r="A81" s="246"/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</row>
    <row r="82" spans="1:26" ht="15.75" customHeight="1">
      <c r="A82" s="246"/>
      <c r="B82" s="246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</row>
    <row r="83" spans="1:26" ht="15.75" customHeight="1">
      <c r="A83" s="246"/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</row>
    <row r="84" spans="1:26" ht="15" customHeight="1">
      <c r="A84" s="246"/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</row>
    <row r="85" spans="1:26" ht="25.5" customHeight="1">
      <c r="A85" s="246"/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</row>
    <row r="86" spans="1:26" ht="15.75" customHeight="1"/>
    <row r="91" spans="1:26" ht="8.25" customHeight="1"/>
    <row r="99" spans="2:26" ht="15" customHeight="1"/>
    <row r="103" spans="2:26" s="86" customFormat="1" ht="10.5" customHeight="1">
      <c r="B103" s="103"/>
      <c r="C103"/>
      <c r="D103"/>
      <c r="E103"/>
      <c r="F103"/>
      <c r="G103"/>
      <c r="H103"/>
      <c r="I103"/>
      <c r="J103"/>
      <c r="K103"/>
      <c r="L103"/>
      <c r="M103"/>
      <c r="P103"/>
      <c r="Q103"/>
      <c r="R103"/>
      <c r="S103"/>
      <c r="T103"/>
      <c r="U103"/>
      <c r="V103"/>
      <c r="W103"/>
      <c r="X103"/>
      <c r="Y103"/>
      <c r="Z103"/>
    </row>
    <row r="105" spans="2:26"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</row>
    <row r="110" spans="2:26" ht="15" customHeight="1"/>
  </sheetData>
  <mergeCells count="7">
    <mergeCell ref="O43:Z43"/>
    <mergeCell ref="O1:Z4"/>
    <mergeCell ref="AF13:AQ16"/>
    <mergeCell ref="O5:Z5"/>
    <mergeCell ref="B5:M5"/>
    <mergeCell ref="B1:M4"/>
    <mergeCell ref="B37:M37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51" orientation="landscape" r:id="rId1"/>
  <rowBreaks count="1" manualBreakCount="1">
    <brk id="68" min="16" max="2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I110"/>
  <sheetViews>
    <sheetView showZeros="0" zoomScale="85" zoomScaleNormal="85" workbookViewId="0"/>
  </sheetViews>
  <sheetFormatPr baseColWidth="10" defaultRowHeight="12.75"/>
  <cols>
    <col min="1" max="1" width="5.85546875" customWidth="1"/>
    <col min="2" max="2" width="5.42578125" style="102" customWidth="1"/>
    <col min="3" max="3" width="6.28515625" hidden="1" customWidth="1"/>
    <col min="4" max="4" width="7.140625" customWidth="1"/>
    <col min="5" max="5" width="29" customWidth="1"/>
    <col min="6" max="6" width="27" customWidth="1"/>
    <col min="7" max="7" width="12.7109375" hidden="1" customWidth="1"/>
    <col min="8" max="8" width="8.5703125" hidden="1" customWidth="1"/>
    <col min="9" max="9" width="6" hidden="1" customWidth="1"/>
    <col min="10" max="10" width="7.85546875" customWidth="1"/>
    <col min="11" max="11" width="6.7109375" customWidth="1"/>
    <col min="12" max="12" width="9" bestFit="1" customWidth="1"/>
    <col min="13" max="13" width="4.7109375" customWidth="1"/>
    <col min="15" max="15" width="5.85546875" customWidth="1"/>
    <col min="16" max="16" width="5.5703125" customWidth="1"/>
    <col min="17" max="17" width="5.5703125" hidden="1" customWidth="1"/>
    <col min="18" max="18" width="5.85546875" customWidth="1"/>
    <col min="19" max="19" width="29.140625" bestFit="1" customWidth="1"/>
    <col min="20" max="20" width="27" customWidth="1"/>
    <col min="21" max="21" width="11.7109375" hidden="1" customWidth="1"/>
    <col min="22" max="22" width="6.28515625" hidden="1" customWidth="1"/>
    <col min="23" max="23" width="2.7109375" hidden="1" customWidth="1"/>
    <col min="24" max="24" width="7.85546875" customWidth="1"/>
    <col min="25" max="25" width="6.7109375" customWidth="1"/>
    <col min="26" max="26" width="8.85546875" customWidth="1"/>
    <col min="27" max="27" width="4.85546875" customWidth="1"/>
    <col min="28" max="31" width="7.85546875" customWidth="1"/>
  </cols>
  <sheetData>
    <row r="1" spans="1:35" ht="50.25" customHeight="1">
      <c r="B1" s="364" t="s">
        <v>762</v>
      </c>
      <c r="C1" s="364"/>
      <c r="D1" s="364"/>
      <c r="E1" s="364"/>
      <c r="F1" s="364"/>
      <c r="G1" s="364"/>
      <c r="H1" s="364"/>
      <c r="I1" s="364"/>
      <c r="J1" s="364"/>
      <c r="K1" s="98"/>
      <c r="L1" s="98"/>
      <c r="M1" s="98"/>
      <c r="N1" s="102"/>
      <c r="P1" s="364" t="str">
        <f>B1</f>
        <v>34. Kegel-Bundesfinanzmeisterschaft 2015 Mannschaftswertung</v>
      </c>
      <c r="Q1" s="375"/>
      <c r="R1" s="375"/>
      <c r="S1" s="375"/>
      <c r="T1" s="375"/>
      <c r="U1" s="375"/>
      <c r="V1" s="375"/>
      <c r="W1" s="375"/>
      <c r="X1" s="375"/>
      <c r="Y1" s="98"/>
      <c r="Z1" s="98"/>
      <c r="AA1" s="98"/>
    </row>
    <row r="2" spans="1:35" ht="35.25" hidden="1" customHeight="1">
      <c r="B2" s="379" t="s">
        <v>677</v>
      </c>
      <c r="C2" s="379"/>
      <c r="D2" s="379"/>
      <c r="E2" s="379"/>
      <c r="F2" s="379"/>
      <c r="G2" s="379"/>
      <c r="H2" s="379"/>
      <c r="I2" s="379"/>
      <c r="J2" s="379"/>
      <c r="K2" s="379"/>
      <c r="L2" s="254"/>
      <c r="M2" s="254"/>
      <c r="P2" s="98"/>
      <c r="Q2" s="98"/>
      <c r="R2" s="374" t="s">
        <v>677</v>
      </c>
      <c r="S2" s="374"/>
      <c r="T2" s="374"/>
      <c r="U2" s="374"/>
      <c r="V2" s="374"/>
      <c r="W2" s="374"/>
      <c r="X2" s="374"/>
      <c r="Y2" s="374"/>
      <c r="Z2" s="254"/>
      <c r="AA2" s="254"/>
    </row>
    <row r="3" spans="1:35" s="89" customFormat="1" ht="21.75" hidden="1" customHeight="1">
      <c r="B3" s="255" t="s">
        <v>666</v>
      </c>
      <c r="C3" s="255" t="s">
        <v>681</v>
      </c>
      <c r="D3" s="256" t="s">
        <v>682</v>
      </c>
      <c r="E3" s="257" t="s">
        <v>659</v>
      </c>
      <c r="F3" s="257" t="s">
        <v>660</v>
      </c>
      <c r="G3" s="255" t="s">
        <v>678</v>
      </c>
      <c r="H3" s="255" t="s">
        <v>679</v>
      </c>
      <c r="I3" s="255" t="s">
        <v>680</v>
      </c>
      <c r="J3" s="258" t="s">
        <v>655</v>
      </c>
      <c r="K3" s="258" t="s">
        <v>656</v>
      </c>
      <c r="L3" s="258" t="s">
        <v>657</v>
      </c>
      <c r="M3" s="258" t="s">
        <v>658</v>
      </c>
      <c r="P3" s="255" t="s">
        <v>666</v>
      </c>
      <c r="Q3" s="255" t="s">
        <v>681</v>
      </c>
      <c r="R3" s="256" t="s">
        <v>682</v>
      </c>
      <c r="S3" s="257" t="s">
        <v>659</v>
      </c>
      <c r="T3" s="257" t="s">
        <v>660</v>
      </c>
      <c r="U3" s="255" t="s">
        <v>678</v>
      </c>
      <c r="V3" s="255" t="s">
        <v>679</v>
      </c>
      <c r="W3" s="255" t="s">
        <v>680</v>
      </c>
      <c r="X3" s="258" t="s">
        <v>655</v>
      </c>
      <c r="Y3" s="258" t="s">
        <v>656</v>
      </c>
      <c r="Z3" s="258" t="s">
        <v>657</v>
      </c>
      <c r="AA3" s="258" t="s">
        <v>658</v>
      </c>
    </row>
    <row r="4" spans="1:35" ht="15.75" customHeight="1" thickBot="1">
      <c r="B4" s="253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</row>
    <row r="5" spans="1:35" ht="15" customHeight="1">
      <c r="A5" s="376">
        <v>1</v>
      </c>
      <c r="B5" s="369" t="s">
        <v>749</v>
      </c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O5" s="376">
        <v>3</v>
      </c>
      <c r="P5" s="370" t="s">
        <v>754</v>
      </c>
      <c r="Q5" s="370"/>
      <c r="R5" s="370"/>
      <c r="S5" s="370"/>
      <c r="T5" s="370"/>
      <c r="U5" s="370"/>
      <c r="V5" s="370"/>
      <c r="W5" s="370"/>
      <c r="X5" s="370"/>
      <c r="Y5" s="370"/>
      <c r="Z5" s="370"/>
      <c r="AA5" s="370"/>
    </row>
    <row r="6" spans="1:35" ht="15" customHeight="1">
      <c r="A6" s="377"/>
      <c r="B6" s="275" t="s">
        <v>667</v>
      </c>
      <c r="C6" s="93">
        <v>21</v>
      </c>
      <c r="D6" s="92">
        <f>'Startplan BMF BM Wels2015'!C11</f>
        <v>100</v>
      </c>
      <c r="E6" s="95" t="str">
        <f>IF(D6=0,"",VLOOKUP(D6,Nummern!$A$2:$H$540,2,FALSE))</f>
        <v>WEINBERGER Manuela</v>
      </c>
      <c r="F6" s="94" t="str">
        <f>IF(D6=0,"",VLOOKUP(D6,Nummern!$A$2:$H$540,3,FALSE))</f>
        <v>Oberösterreich Damen</v>
      </c>
      <c r="G6" s="96" t="str">
        <f>IF(D6="","",VLOOKUP(D6,Nummern!$A$2:$H$540,7,FALSE))</f>
        <v>OÖD</v>
      </c>
      <c r="H6" s="93" t="str">
        <f>IF(D6=0,"",VLOOKUP(D6,Nummern!$A$2:$Q$540,17,FALSE))</f>
        <v>AK</v>
      </c>
      <c r="I6" s="87" t="str">
        <f>IF(D6=0,"",VLOOKUP(D6,Nummern!$A$2:$H$540,5,FALSE))</f>
        <v>W</v>
      </c>
      <c r="J6" s="87">
        <f>IF($R6=0,"",Wurfzettel!$F$10)</f>
        <v>352</v>
      </c>
      <c r="K6" s="87">
        <f>IF($R6=0,"",Wurfzettel!G10)</f>
        <v>184</v>
      </c>
      <c r="L6" s="267">
        <f>IF($R6=0,"",Wurfzettel!H10)</f>
        <v>536</v>
      </c>
      <c r="M6" s="87">
        <f>IF($R6=0,"",Wurfzettel!I10)</f>
        <v>6</v>
      </c>
      <c r="O6" s="377"/>
      <c r="P6" s="104" t="s">
        <v>667</v>
      </c>
      <c r="Q6" s="93">
        <v>21</v>
      </c>
      <c r="R6" s="92">
        <f>'Startplan BMF BM Wels2015'!O19</f>
        <v>154</v>
      </c>
      <c r="S6" s="95" t="str">
        <f>IF(R6=0,"",VLOOKUP(R6,Nummern!$A$2:$H$540,2,FALSE))</f>
        <v>ZOFFMANN Johann</v>
      </c>
      <c r="T6" s="94" t="str">
        <f>IF(R6=0,"",VLOOKUP(R6,Nummern!$A$2:$H$540,3,FALSE))</f>
        <v xml:space="preserve">Burgenland Herren </v>
      </c>
      <c r="U6" s="96" t="str">
        <f>IF(R6="","",VLOOKUP(R6,Nummern!$A$2:$H$540,7,FALSE))</f>
        <v>B</v>
      </c>
      <c r="V6" s="93" t="str">
        <f>IF(R6=0,"",VLOOKUP(R6,Nummern!$A$2:$Q$540,17,FALSE))</f>
        <v>Ü-60</v>
      </c>
      <c r="W6" s="87" t="str">
        <f>IF(R6=0,"",VLOOKUP(R6,Nummern!$A$2:$H$540,5,FALSE))</f>
        <v>M</v>
      </c>
      <c r="X6" s="87">
        <f>IF($R6=0,"",Wurfzettel!F290)</f>
        <v>358</v>
      </c>
      <c r="Y6" s="87">
        <f>IF($R6=0,"",Wurfzettel!G290)</f>
        <v>175</v>
      </c>
      <c r="Z6" s="267">
        <f>IF($R6=0,"",Wurfzettel!H290)</f>
        <v>533</v>
      </c>
      <c r="AA6" s="87">
        <f>IF($R6=0,"",Wurfzettel!I290)</f>
        <v>16</v>
      </c>
    </row>
    <row r="7" spans="1:35" ht="15" customHeight="1">
      <c r="A7" s="377"/>
      <c r="B7" s="275" t="s">
        <v>668</v>
      </c>
      <c r="C7" s="93">
        <v>45</v>
      </c>
      <c r="D7" s="92">
        <f>'Startplan BMF BM Wels2015'!F11</f>
        <v>101</v>
      </c>
      <c r="E7" s="95" t="str">
        <f>IF(D7=0,"",VLOOKUP(D7,Nummern!$A$2:$H$540,2,FALSE))</f>
        <v>EVERS Cordula</v>
      </c>
      <c r="F7" s="94" t="str">
        <f>IF(D7=0,"",VLOOKUP(D7,Nummern!$A$2:$H$540,3,FALSE))</f>
        <v>Oberösterreich Damen</v>
      </c>
      <c r="G7" s="96" t="str">
        <f>IF(D7="","",VLOOKUP(D7,Nummern!$A$2:$H$540,7,FALSE))</f>
        <v>OÖD</v>
      </c>
      <c r="H7" s="93" t="str">
        <f>IF(D7=0,"",VLOOKUP(D7,Nummern!$A$2:$Q$540,17,FALSE))</f>
        <v>Ü-60</v>
      </c>
      <c r="I7" s="87" t="str">
        <f>IF(D7=0,"",VLOOKUP(D7,Nummern!$A$2:$H$540,5,FALSE))</f>
        <v>W</v>
      </c>
      <c r="J7" s="87">
        <f>IF($R7=0,"",Wurfzettel!F20)</f>
        <v>327</v>
      </c>
      <c r="K7" s="87">
        <f>IF($R7=0,"",Wurfzettel!G20)</f>
        <v>157</v>
      </c>
      <c r="L7" s="88">
        <f>IF($R7=0,"",Wurfzettel!H20)</f>
        <v>484</v>
      </c>
      <c r="M7" s="87">
        <f>IF($R7=0,"",Wurfzettel!I20)</f>
        <v>13</v>
      </c>
      <c r="O7" s="377"/>
      <c r="P7" s="104" t="s">
        <v>668</v>
      </c>
      <c r="Q7" s="93">
        <v>45</v>
      </c>
      <c r="R7" s="92">
        <f>'Startplan BMF BM Wels2015'!F21</f>
        <v>155</v>
      </c>
      <c r="S7" s="95" t="str">
        <f>IF(R7=0,"",VLOOKUP(R7,Nummern!$A$2:$H$540,2,FALSE))</f>
        <v>SEIDL Johann</v>
      </c>
      <c r="T7" s="94" t="str">
        <f>IF(R7=0,"",VLOOKUP(R7,Nummern!$A$2:$H$540,3,FALSE))</f>
        <v xml:space="preserve">Burgenland Herren </v>
      </c>
      <c r="U7" s="96" t="str">
        <f>IF(R7="","",VLOOKUP(R7,Nummern!$A$2:$H$540,7,FALSE))</f>
        <v>B</v>
      </c>
      <c r="V7" s="93" t="str">
        <f>IF(R7=0,"",VLOOKUP(R7,Nummern!$A$2:$Q$540,17,FALSE))</f>
        <v>Ü-60</v>
      </c>
      <c r="W7" s="87" t="str">
        <f>IF(R7=0,"",VLOOKUP(R7,Nummern!$A$2:$H$540,5,FALSE))</f>
        <v>M</v>
      </c>
      <c r="X7" s="87">
        <f>IF($R7=0,"",Wurfzettel!F320)</f>
        <v>342</v>
      </c>
      <c r="Y7" s="87">
        <f>IF($R7=0,"",Wurfzettel!G320)</f>
        <v>150</v>
      </c>
      <c r="Z7" s="88">
        <f>IF($R7=0,"",Wurfzettel!H320)</f>
        <v>492</v>
      </c>
      <c r="AA7" s="87">
        <f>IF($R7=0,"",Wurfzettel!I320)</f>
        <v>11</v>
      </c>
    </row>
    <row r="8" spans="1:35" ht="15" customHeight="1">
      <c r="A8" s="377"/>
      <c r="B8" s="275" t="s">
        <v>669</v>
      </c>
      <c r="C8" s="93">
        <v>47</v>
      </c>
      <c r="D8" s="92">
        <f>'Startplan BMF BM Wels2015'!I13</f>
        <v>102</v>
      </c>
      <c r="E8" s="95" t="str">
        <f>IF(D8=0,"",VLOOKUP(D8,Nummern!$A$2:$H$540,2,FALSE))</f>
        <v>GSTÖTTNER Ulrike</v>
      </c>
      <c r="F8" s="94" t="str">
        <f>IF(D8=0,"",VLOOKUP(D8,Nummern!$A$2:$H$540,3,FALSE))</f>
        <v>Oberösterreich Damen</v>
      </c>
      <c r="G8" s="96" t="str">
        <f>IF(D8="","",VLOOKUP(D8,Nummern!$A$2:$H$540,7,FALSE))</f>
        <v>OÖD</v>
      </c>
      <c r="H8" s="93" t="str">
        <f>IF(D8=0,"",VLOOKUP(D8,Nummern!$A$2:$Q$540,17,FALSE))</f>
        <v>Ü-60</v>
      </c>
      <c r="I8" s="87" t="str">
        <f>IF(D8=0,"",VLOOKUP(D8,Nummern!$A$2:$H$540,5,FALSE))</f>
        <v>W</v>
      </c>
      <c r="J8" s="87">
        <f>IF($R8=0,"",Wurfzettel!F90)</f>
        <v>330</v>
      </c>
      <c r="K8" s="87">
        <f>IF($R8=0,"",Wurfzettel!G90)</f>
        <v>121</v>
      </c>
      <c r="L8" s="88">
        <f>IF($R8=0,"",Wurfzettel!H90)</f>
        <v>451</v>
      </c>
      <c r="M8" s="87">
        <f>IF($R8=0,"",Wurfzettel!I90)</f>
        <v>17</v>
      </c>
      <c r="O8" s="377"/>
      <c r="P8" s="104" t="s">
        <v>669</v>
      </c>
      <c r="Q8" s="93">
        <v>47</v>
      </c>
      <c r="R8" s="92">
        <f>'Startplan BMF BM Wels2015'!O25</f>
        <v>156</v>
      </c>
      <c r="S8" s="95" t="str">
        <f>IF(R8=0,"",VLOOKUP(R8,Nummern!$A$2:$H$540,2,FALSE))</f>
        <v>IVANSICH Rudolf</v>
      </c>
      <c r="T8" s="94" t="str">
        <f>IF(R8=0,"",VLOOKUP(R8,Nummern!$A$2:$H$540,3,FALSE))</f>
        <v xml:space="preserve">Burgenland Herren </v>
      </c>
      <c r="U8" s="96" t="str">
        <f>IF(R8="","",VLOOKUP(R8,Nummern!$A$2:$H$540,7,FALSE))</f>
        <v>B</v>
      </c>
      <c r="V8" s="93" t="str">
        <f>IF(R8=0,"",VLOOKUP(R8,Nummern!$A$2:$Q$540,17,FALSE))</f>
        <v>Ü-50</v>
      </c>
      <c r="W8" s="87" t="str">
        <f>IF(R8=0,"",VLOOKUP(R8,Nummern!$A$2:$H$540,5,FALSE))</f>
        <v>M</v>
      </c>
      <c r="X8" s="87">
        <f>IF($R8=0,"",Wurfzettel!F470)</f>
        <v>321</v>
      </c>
      <c r="Y8" s="87">
        <f>IF($R8=0,"",Wurfzettel!G470)</f>
        <v>192</v>
      </c>
      <c r="Z8" s="267">
        <f>IF($R8=0,"",Wurfzettel!H470)</f>
        <v>513</v>
      </c>
      <c r="AA8" s="87">
        <f>IF($R8=0,"",Wurfzettel!I470)</f>
        <v>6</v>
      </c>
    </row>
    <row r="9" spans="1:35" ht="15" customHeight="1">
      <c r="A9" s="377"/>
      <c r="B9" s="275" t="s">
        <v>670</v>
      </c>
      <c r="C9" s="93">
        <v>59</v>
      </c>
      <c r="D9" s="92">
        <f>'Startplan BMF BM Wels2015'!L21</f>
        <v>103</v>
      </c>
      <c r="E9" s="95" t="str">
        <f>IF(D9=0,"",VLOOKUP(D9,Nummern!$A$2:$H$540,2,FALSE))</f>
        <v>EDELMAYR Sabine</v>
      </c>
      <c r="F9" s="94" t="str">
        <f>IF(D9=0,"",VLOOKUP(D9,Nummern!$A$2:$H$540,3,FALSE))</f>
        <v>Oberösterreich Damen</v>
      </c>
      <c r="G9" s="96" t="str">
        <f>IF(D9="","",VLOOKUP(D9,Nummern!$A$2:$H$540,7,FALSE))</f>
        <v>OÖD</v>
      </c>
      <c r="H9" s="93" t="str">
        <f>IF(D9=0,"",VLOOKUP(D9,Nummern!$A$2:$Q$540,17,FALSE))</f>
        <v>Ü-60</v>
      </c>
      <c r="I9" s="87" t="str">
        <f>IF(D9=0,"",VLOOKUP(D9,Nummern!$A$2:$H$540,5,FALSE))</f>
        <v>W</v>
      </c>
      <c r="J9" s="87">
        <f>IF($R9=0,"",Wurfzettel!F340)</f>
        <v>330</v>
      </c>
      <c r="K9" s="87">
        <f>IF($R9=0,"",Wurfzettel!G340)</f>
        <v>136</v>
      </c>
      <c r="L9" s="88">
        <f>IF($R9=0,"",Wurfzettel!H340)</f>
        <v>466</v>
      </c>
      <c r="M9" s="87">
        <f>IF($R9=0,"",Wurfzettel!I340)</f>
        <v>13</v>
      </c>
      <c r="O9" s="377"/>
      <c r="P9" s="104" t="s">
        <v>670</v>
      </c>
      <c r="Q9" s="93">
        <v>59</v>
      </c>
      <c r="R9" s="92">
        <f>'Startplan BMF BM Wels2015'!R27</f>
        <v>157</v>
      </c>
      <c r="S9" s="95" t="str">
        <f>IF(R9=0,"",VLOOKUP(R9,Nummern!$A$2:$H$540,2,FALSE))</f>
        <v>PELZLBAUER Peter</v>
      </c>
      <c r="T9" s="94" t="str">
        <f>IF(R9=0,"",VLOOKUP(R9,Nummern!$A$2:$H$540,3,FALSE))</f>
        <v xml:space="preserve">Burgenland Herren </v>
      </c>
      <c r="U9" s="96" t="str">
        <f>IF(R9="","",VLOOKUP(R9,Nummern!$A$2:$H$540,7,FALSE))</f>
        <v>B</v>
      </c>
      <c r="V9" s="93" t="str">
        <f>IF(R9=0,"",VLOOKUP(R9,Nummern!$A$2:$Q$540,17,FALSE))</f>
        <v>Ü-50</v>
      </c>
      <c r="W9" s="87" t="str">
        <f>IF(R9=0,"",VLOOKUP(R9,Nummern!$A$2:$H$540,5,FALSE))</f>
        <v>M</v>
      </c>
      <c r="X9" s="87">
        <f>IF($R9=0,"",Wurfzettel!F540)</f>
        <v>374</v>
      </c>
      <c r="Y9" s="87">
        <f>IF($R9=0,"",Wurfzettel!G540)</f>
        <v>189</v>
      </c>
      <c r="Z9" s="267">
        <f>IF($R9=0,"",Wurfzettel!H540)</f>
        <v>563</v>
      </c>
      <c r="AA9" s="87">
        <f>IF($R9=0,"",Wurfzettel!I540)</f>
        <v>2</v>
      </c>
    </row>
    <row r="10" spans="1:35" ht="15" customHeight="1">
      <c r="A10" s="377"/>
      <c r="B10" s="275" t="s">
        <v>671</v>
      </c>
      <c r="C10" s="93">
        <v>63</v>
      </c>
      <c r="D10" s="92">
        <f>'Startplan BMF BM Wels2015'!C29</f>
        <v>0</v>
      </c>
      <c r="E10" s="95" t="str">
        <f>IF(D10=0,"",VLOOKUP(D10,Nummern!$A$2:$H$540,2,FALSE))</f>
        <v/>
      </c>
      <c r="F10" s="94" t="str">
        <f>IF(D10=0,"",VLOOKUP(D10,Nummern!$A$2:$H$540,3,FALSE))</f>
        <v/>
      </c>
      <c r="G10" s="96" t="e">
        <f>IF(D10="","",VLOOKUP(D10,Nummern!$A$2:$H$540,7,FALSE))</f>
        <v>#N/A</v>
      </c>
      <c r="H10" s="93" t="str">
        <f>IF(D10=0,"",VLOOKUP(D10,Nummern!$A$2:$Q$540,17,FALSE))</f>
        <v/>
      </c>
      <c r="I10" s="87" t="str">
        <f>IF(D10=0,"",VLOOKUP(D10,Nummern!$A$2:$H$540,5,FALSE))</f>
        <v/>
      </c>
      <c r="J10" s="87" t="str">
        <f>IF($R10=0,"",Wurfzettel!$F$60)</f>
        <v/>
      </c>
      <c r="K10" s="87" t="str">
        <f>IF($R10=0,"",Wurfzettel!$G$60)</f>
        <v/>
      </c>
      <c r="L10" s="88" t="str">
        <f>IF($R10=0,"",Wurfzettel!$H$60)</f>
        <v/>
      </c>
      <c r="M10" s="87" t="str">
        <f>IF($R10=0,"",Wurfzettel!$I$60)</f>
        <v/>
      </c>
      <c r="O10" s="377"/>
      <c r="P10" s="104" t="s">
        <v>671</v>
      </c>
      <c r="Q10" s="93">
        <v>63</v>
      </c>
      <c r="R10" s="92">
        <f>'Startplan BMF BM Wels2015'!C29</f>
        <v>0</v>
      </c>
      <c r="S10" s="95" t="str">
        <f>IF(R10=0,"",VLOOKUP(R10,Nummern!$A$2:$H$540,2,FALSE))</f>
        <v/>
      </c>
      <c r="T10" s="94" t="str">
        <f>IF(R10=0,"",VLOOKUP(R10,Nummern!$A$2:$H$540,3,FALSE))</f>
        <v/>
      </c>
      <c r="U10" s="96" t="e">
        <f>IF(R10="","",VLOOKUP(R10,Nummern!$A$2:$H$540,7,FALSE))</f>
        <v>#N/A</v>
      </c>
      <c r="V10" s="93" t="str">
        <f>IF(R10=0,"",VLOOKUP(R10,Nummern!$A$2:$Q$540,17,FALSE))</f>
        <v/>
      </c>
      <c r="W10" s="87" t="str">
        <f>IF(R10=0,"",VLOOKUP(R10,Nummern!$A$2:$H$540,5,FALSE))</f>
        <v/>
      </c>
      <c r="X10" s="87" t="str">
        <f>IF($R10=0,"",Wurfzettel!$F$60)</f>
        <v/>
      </c>
      <c r="Y10" s="87" t="str">
        <f>IF($R10=0,"",Wurfzettel!$G$60)</f>
        <v/>
      </c>
      <c r="Z10" s="88" t="str">
        <f>IF($R10=0,"",Wurfzettel!$H$60)</f>
        <v/>
      </c>
      <c r="AA10" s="87" t="str">
        <f>IF($R10=0,"",Wurfzettel!$I$60)</f>
        <v/>
      </c>
    </row>
    <row r="11" spans="1:35" ht="15" customHeight="1" thickBot="1">
      <c r="A11" s="378"/>
      <c r="B11" s="275" t="s">
        <v>672</v>
      </c>
      <c r="C11" s="93">
        <v>68</v>
      </c>
      <c r="D11" s="92">
        <f>'Startplan BMF BM Wels2015'!C29</f>
        <v>0</v>
      </c>
      <c r="E11" s="95" t="str">
        <f>IF(D11=0,"",VLOOKUP(D11,Nummern!$A$2:$H$540,2,FALSE))</f>
        <v/>
      </c>
      <c r="F11" s="94" t="str">
        <f>IF(D11=0,"",VLOOKUP(D11,Nummern!$A$2:$H$540,3,FALSE))</f>
        <v/>
      </c>
      <c r="G11" s="96" t="e">
        <f>IF(D11="","",VLOOKUP(D11,Nummern!$A$2:$H$540,7,FALSE))</f>
        <v>#N/A</v>
      </c>
      <c r="H11" s="93" t="str">
        <f>IF(D11=0,"",VLOOKUP(D11,Nummern!$A$2:$Q$540,17,FALSE))</f>
        <v/>
      </c>
      <c r="I11" s="87" t="str">
        <f>IF(D11=0,"",VLOOKUP(D11,Nummern!$A$2:$H$540,5,FALSE))</f>
        <v/>
      </c>
      <c r="J11" s="87" t="str">
        <f>IF($R11=0,"",Wurfzettel!$F$50)</f>
        <v/>
      </c>
      <c r="K11" s="87" t="str">
        <f>IF($R11=0,"",Wurfzettel!$G$50)</f>
        <v/>
      </c>
      <c r="L11" s="88" t="str">
        <f>IF($R11=0,"",Wurfzettel!$H$50)</f>
        <v/>
      </c>
      <c r="M11" s="87" t="str">
        <f>IF($R11=0,"",Wurfzettel!$I$50)</f>
        <v/>
      </c>
      <c r="O11" s="378"/>
      <c r="P11" s="104" t="s">
        <v>672</v>
      </c>
      <c r="Q11" s="93">
        <v>68</v>
      </c>
      <c r="R11" s="92">
        <f>'Startplan BMF BM Wels2015'!C29</f>
        <v>0</v>
      </c>
      <c r="S11" s="95" t="str">
        <f>IF(R11=0,"",VLOOKUP(R11,Nummern!$A$2:$H$540,2,FALSE))</f>
        <v/>
      </c>
      <c r="T11" s="94" t="str">
        <f>IF(R11=0,"",VLOOKUP(R11,Nummern!$A$2:$H$540,3,FALSE))</f>
        <v/>
      </c>
      <c r="U11" s="96" t="e">
        <f>IF(R11="","",VLOOKUP(R11,Nummern!$A$2:$H$540,7,FALSE))</f>
        <v>#N/A</v>
      </c>
      <c r="V11" s="93" t="str">
        <f>IF(R11=0,"",VLOOKUP(R11,Nummern!$A$2:$Q$540,17,FALSE))</f>
        <v/>
      </c>
      <c r="W11" s="87" t="str">
        <f>IF(R11=0,"",VLOOKUP(R11,Nummern!$A$2:$H$540,5,FALSE))</f>
        <v/>
      </c>
      <c r="X11" s="87" t="str">
        <f>IF($R11=0,"",Wurfzettel!$F$50)</f>
        <v/>
      </c>
      <c r="Y11" s="87" t="str">
        <f>IF($R11=0,"",Wurfzettel!$G$50)</f>
        <v/>
      </c>
      <c r="Z11" s="88" t="str">
        <f>IF($R11=0,"",Wurfzettel!$H$50)</f>
        <v/>
      </c>
      <c r="AA11" s="87" t="str">
        <f>IF($R11=0,"",Wurfzettel!$I$50)</f>
        <v/>
      </c>
      <c r="AB11" s="221"/>
      <c r="AC11" s="86"/>
      <c r="AD11" s="86"/>
      <c r="AE11" s="86"/>
    </row>
    <row r="12" spans="1:35" ht="15" customHeight="1" thickBot="1">
      <c r="B12" s="222"/>
      <c r="C12" s="223"/>
      <c r="D12" s="224"/>
      <c r="E12" s="225"/>
      <c r="F12" s="226"/>
      <c r="G12" s="96"/>
      <c r="H12" s="93"/>
      <c r="I12" s="87"/>
      <c r="J12" s="88">
        <f>SUM(J6:J11)</f>
        <v>1339</v>
      </c>
      <c r="K12" s="88">
        <f>SUM(K6:K11)</f>
        <v>598</v>
      </c>
      <c r="L12" s="88">
        <f>SUM(L6:L11)</f>
        <v>1937</v>
      </c>
      <c r="M12" s="88">
        <f>SUM(M6:M11)</f>
        <v>49</v>
      </c>
      <c r="P12" s="222"/>
      <c r="Q12" s="223"/>
      <c r="R12" s="224"/>
      <c r="S12" s="225"/>
      <c r="T12" s="226"/>
      <c r="U12" s="96"/>
      <c r="V12" s="93"/>
      <c r="W12" s="87"/>
      <c r="X12" s="88">
        <f>SUM(X6:X11)</f>
        <v>1395</v>
      </c>
      <c r="Y12" s="88">
        <f>SUM(Y6:Y11)</f>
        <v>706</v>
      </c>
      <c r="Z12" s="88">
        <f>SUM(Z6:Z11)</f>
        <v>2101</v>
      </c>
      <c r="AA12" s="88">
        <f>SUM(AA6:AA11)</f>
        <v>35</v>
      </c>
      <c r="AB12" s="86"/>
      <c r="AC12" s="86"/>
      <c r="AD12" s="86"/>
      <c r="AE12" s="86"/>
    </row>
    <row r="13" spans="1:35" ht="15" customHeight="1">
      <c r="A13" s="376">
        <v>2</v>
      </c>
      <c r="B13" s="369" t="s">
        <v>750</v>
      </c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O13" s="376">
        <v>4</v>
      </c>
      <c r="P13" s="370" t="s">
        <v>755</v>
      </c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I13" s="86"/>
    </row>
    <row r="14" spans="1:35" ht="15" customHeight="1">
      <c r="A14" s="377"/>
      <c r="B14" s="275" t="s">
        <v>667</v>
      </c>
      <c r="C14" s="93">
        <v>5</v>
      </c>
      <c r="D14" s="92">
        <f>'Startplan BMF BM Wels2015'!L13</f>
        <v>106</v>
      </c>
      <c r="E14" s="95" t="str">
        <f>IF(D14=0,"",VLOOKUP(D14,Nummern!$A$2:$H$540,2,FALSE))</f>
        <v>ORTHABER Hermine</v>
      </c>
      <c r="F14" s="94" t="str">
        <f>IF(D14=0,"",VLOOKUP(D14,Nummern!$A$2:$H$540,3,FALSE))</f>
        <v>Steiermark Damen</v>
      </c>
      <c r="G14" s="96" t="str">
        <f>IF(D14="","",VLOOKUP(D14,Nummern!$A$2:$H$540,7,FALSE))</f>
        <v>StmD</v>
      </c>
      <c r="H14" s="93" t="str">
        <f>IF(D14=0,"",VLOOKUP(D14,Nummern!$A$2:$Q$540,17,FALSE))</f>
        <v>AK</v>
      </c>
      <c r="I14" s="87" t="str">
        <f>IF(D14=0,"",VLOOKUP(D14,Nummern!$A$2:$H$540,5,FALSE))</f>
        <v>W</v>
      </c>
      <c r="J14" s="87">
        <f>IF($R14=0,"",Wurfzettel!F100)</f>
        <v>358</v>
      </c>
      <c r="K14" s="87">
        <f>IF($R14=0,"",Wurfzettel!G100)</f>
        <v>130</v>
      </c>
      <c r="L14" s="88">
        <f>IF($R14=0,"",Wurfzettel!H100)</f>
        <v>488</v>
      </c>
      <c r="M14" s="87">
        <f>IF($R14=0,"",Wurfzettel!I100)</f>
        <v>17</v>
      </c>
      <c r="O14" s="377"/>
      <c r="P14" s="104" t="s">
        <v>667</v>
      </c>
      <c r="Q14" s="93">
        <v>72</v>
      </c>
      <c r="R14" s="92">
        <f>'Startplan BMF BM Wels2015'!R13</f>
        <v>160</v>
      </c>
      <c r="S14" s="95" t="str">
        <f>IF(R14=0,"",VLOOKUP(R14,Nummern!$A$2:$H$540,2,FALSE))</f>
        <v>ALDRIAN Wolfgang</v>
      </c>
      <c r="T14" s="94" t="str">
        <f>IF(R14=0,"",VLOOKUP(R14,Nummern!$A$2:$H$540,3,FALSE))</f>
        <v xml:space="preserve">Steiermark Herren </v>
      </c>
      <c r="U14" s="96" t="str">
        <f>IF(R14="","",VLOOKUP(R14,Nummern!$A$2:$H$540,7,FALSE))</f>
        <v>Stm</v>
      </c>
      <c r="V14" s="93" t="str">
        <f>IF(R14=0,"",VLOOKUP(R14,Nummern!$A$2:$Q$540,17,FALSE))</f>
        <v>Ü-50</v>
      </c>
      <c r="W14" s="87" t="str">
        <f>IF(R14=0,"",VLOOKUP(R14,Nummern!$A$2:$H$540,5,FALSE))</f>
        <v>M</v>
      </c>
      <c r="X14" s="87">
        <f>IF($R14=0,"",Wurfzettel!F120)</f>
        <v>301</v>
      </c>
      <c r="Y14" s="87">
        <f>IF($R14=0,"",Wurfzettel!G120)</f>
        <v>137</v>
      </c>
      <c r="Z14" s="88">
        <f>IF($R14=0,"",Wurfzettel!H120)</f>
        <v>438</v>
      </c>
      <c r="AA14" s="87">
        <f>IF($R14=0,"",Wurfzettel!I120)</f>
        <v>9</v>
      </c>
    </row>
    <row r="15" spans="1:35" ht="15" customHeight="1">
      <c r="A15" s="377"/>
      <c r="B15" s="275" t="s">
        <v>668</v>
      </c>
      <c r="C15" s="93">
        <v>11</v>
      </c>
      <c r="D15" s="92">
        <f>'Startplan BMF BM Wels2015'!I21</f>
        <v>108</v>
      </c>
      <c r="E15" s="95" t="str">
        <f>IF(D15=0,"",VLOOKUP(D15,Nummern!$A$2:$H$540,2,FALSE))</f>
        <v>DEUTSCH Brigitte</v>
      </c>
      <c r="F15" s="94" t="str">
        <f>IF(D15=0,"",VLOOKUP(D15,Nummern!$A$2:$H$540,3,FALSE))</f>
        <v>Steiermark Damen</v>
      </c>
      <c r="G15" s="96" t="str">
        <f>IF(D15="","",VLOOKUP(D15,Nummern!$A$2:$H$540,7,FALSE))</f>
        <v>StmD</v>
      </c>
      <c r="H15" s="93" t="str">
        <f>IF(D15=0,"",VLOOKUP(D15,Nummern!$A$2:$Q$540,17,FALSE))</f>
        <v>Ü-60</v>
      </c>
      <c r="I15" s="87" t="str">
        <f>IF(D15=0,"",VLOOKUP(D15,Nummern!$A$2:$H$540,5,FALSE))</f>
        <v>W</v>
      </c>
      <c r="J15" s="87">
        <f>IF($R16=0,"",Wurfzettel!F330)</f>
        <v>355</v>
      </c>
      <c r="K15" s="87">
        <f>IF($R16=0,"",Wurfzettel!G330)</f>
        <v>96</v>
      </c>
      <c r="L15" s="88">
        <f>IF($R16=0,"",Wurfzettel!H330)</f>
        <v>451</v>
      </c>
      <c r="M15" s="87">
        <f>IF($R16=0,"",Wurfzettel!I330)</f>
        <v>21</v>
      </c>
      <c r="O15" s="377"/>
      <c r="P15" s="104" t="s">
        <v>668</v>
      </c>
      <c r="Q15" s="93">
        <v>76</v>
      </c>
      <c r="R15" s="92">
        <f>'Startplan BMF BM Wels2015'!F15</f>
        <v>161</v>
      </c>
      <c r="S15" s="95" t="str">
        <f>IF(R15=0,"",VLOOKUP(R15,Nummern!$A$2:$H$540,2,FALSE))</f>
        <v>USSAR Reinhard</v>
      </c>
      <c r="T15" s="94" t="str">
        <f>IF(R15=0,"",VLOOKUP(R15,Nummern!$A$2:$H$540,3,FALSE))</f>
        <v xml:space="preserve">Steiermark Herren </v>
      </c>
      <c r="U15" s="96" t="str">
        <f>IF(R15="","",VLOOKUP(R15,Nummern!$A$2:$H$540,7,FALSE))</f>
        <v>Stm</v>
      </c>
      <c r="V15" s="93" t="str">
        <f>IF(R15=0,"",VLOOKUP(R15,Nummern!$A$2:$Q$540,17,FALSE))</f>
        <v>Ü-60</v>
      </c>
      <c r="W15" s="87" t="str">
        <f>IF(R15=0,"",VLOOKUP(R15,Nummern!$A$2:$H$540,5,FALSE))</f>
        <v>M</v>
      </c>
      <c r="X15" s="87">
        <f>IF($R15=0,"",Wurfzettel!F140)</f>
        <v>311</v>
      </c>
      <c r="Y15" s="87">
        <f>IF($R15=0,"",Wurfzettel!G140)</f>
        <v>118</v>
      </c>
      <c r="Z15" s="88">
        <f>IF($R15=0,"",Wurfzettel!H140)</f>
        <v>429</v>
      </c>
      <c r="AA15" s="87">
        <f>IF($R15=0,"",Wurfzettel!I140)</f>
        <v>18</v>
      </c>
    </row>
    <row r="16" spans="1:35" ht="15" customHeight="1">
      <c r="A16" s="377"/>
      <c r="B16" s="275" t="s">
        <v>669</v>
      </c>
      <c r="C16" s="93">
        <v>16</v>
      </c>
      <c r="D16" s="92">
        <f>'Startplan BMF BM Wels2015'!O23</f>
        <v>109</v>
      </c>
      <c r="E16" s="95" t="str">
        <f>IF(D16=0,"",VLOOKUP(D16,Nummern!$A$2:$H$540,2,FALSE))</f>
        <v>BENDL Sabine</v>
      </c>
      <c r="F16" s="94" t="str">
        <f>IF(D16=0,"",VLOOKUP(D16,Nummern!$A$2:$H$540,3,FALSE))</f>
        <v>Steiermark Damen</v>
      </c>
      <c r="G16" s="96" t="str">
        <f>IF(D16="","",VLOOKUP(D16,Nummern!$A$2:$H$540,7,FALSE))</f>
        <v>StmD</v>
      </c>
      <c r="H16" s="93" t="str">
        <f>IF(D16=0,"",VLOOKUP(D16,Nummern!$A$2:$Q$540,17,FALSE))</f>
        <v>Ü-50</v>
      </c>
      <c r="I16" s="87" t="str">
        <f>IF(D16=0,"",VLOOKUP(D16,Nummern!$A$2:$H$540,5,FALSE))</f>
        <v>W</v>
      </c>
      <c r="J16" s="87">
        <f>IF($R17=0,"",Wurfzettel!F410)</f>
        <v>326</v>
      </c>
      <c r="K16" s="87">
        <f>IF($R17=0,"",Wurfzettel!G410)</f>
        <v>125</v>
      </c>
      <c r="L16" s="88">
        <f>IF($R17=0,"",Wurfzettel!H410)</f>
        <v>451</v>
      </c>
      <c r="M16" s="87">
        <f>IF($R17=0,"",Wurfzettel!I410)</f>
        <v>16</v>
      </c>
      <c r="O16" s="377"/>
      <c r="P16" s="104" t="s">
        <v>669</v>
      </c>
      <c r="Q16" s="93">
        <v>75</v>
      </c>
      <c r="R16" s="92">
        <f>'Startplan BMF BM Wels2015'!C21</f>
        <v>162</v>
      </c>
      <c r="S16" s="95" t="str">
        <f>IF(R16=0,"",VLOOKUP(R16,Nummern!$A$2:$H$540,2,FALSE))</f>
        <v>REICHL Manfred</v>
      </c>
      <c r="T16" s="94" t="str">
        <f>IF(R16=0,"",VLOOKUP(R16,Nummern!$A$2:$H$540,3,FALSE))</f>
        <v xml:space="preserve">Steiermark Herren </v>
      </c>
      <c r="U16" s="96" t="str">
        <f>IF(R16="","",VLOOKUP(R16,Nummern!$A$2:$H$540,7,FALSE))</f>
        <v>Stm</v>
      </c>
      <c r="V16" s="93" t="str">
        <f>IF(R16=0,"",VLOOKUP(R16,Nummern!$A$2:$Q$540,17,FALSE))</f>
        <v>U-18</v>
      </c>
      <c r="W16" s="87" t="str">
        <f>IF(R16=0,"",VLOOKUP(R16,Nummern!$A$2:$H$540,5,FALSE))</f>
        <v>M</v>
      </c>
      <c r="X16" s="87">
        <f>IF($R16=0,"",Wurfzettel!F310)</f>
        <v>372</v>
      </c>
      <c r="Y16" s="87">
        <f>IF($R16=0,"",Wurfzettel!G310)</f>
        <v>161</v>
      </c>
      <c r="Z16" s="267">
        <f>IF($R16=0,"",Wurfzettel!H310)</f>
        <v>533</v>
      </c>
      <c r="AA16" s="87">
        <f>IF($R16=0,"",Wurfzettel!I310)</f>
        <v>3</v>
      </c>
    </row>
    <row r="17" spans="1:27" ht="15" customHeight="1">
      <c r="A17" s="377"/>
      <c r="B17" s="275" t="s">
        <v>670</v>
      </c>
      <c r="C17" s="93">
        <v>22</v>
      </c>
      <c r="D17" s="92">
        <f>'Startplan BMF BM Wels2015'!R25</f>
        <v>110</v>
      </c>
      <c r="E17" s="95" t="str">
        <f>IF(D17=0,"",VLOOKUP(D17,Nummern!$A$2:$H$540,2,FALSE))</f>
        <v>WILFLING Ursula</v>
      </c>
      <c r="F17" s="94" t="str">
        <f>IF(D17=0,"",VLOOKUP(D17,Nummern!$A$2:$H$540,3,FALSE))</f>
        <v>Steiermark Damen</v>
      </c>
      <c r="G17" s="96" t="str">
        <f>IF(D17="","",VLOOKUP(D17,Nummern!$A$2:$H$540,7,FALSE))</f>
        <v>StmD</v>
      </c>
      <c r="H17" s="93" t="str">
        <f>IF(D17=0,"",VLOOKUP(D17,Nummern!$A$2:$Q$540,17,FALSE))</f>
        <v>Ü-60</v>
      </c>
      <c r="I17" s="87" t="str">
        <f>IF(D17=0,"",VLOOKUP(D17,Nummern!$A$2:$H$540,5,FALSE))</f>
        <v>W</v>
      </c>
      <c r="J17" s="87">
        <f>IF($D17=0,"",Wurfzettel!F480)</f>
        <v>338</v>
      </c>
      <c r="K17" s="87">
        <f>IF($D17=0,"",Wurfzettel!G480)</f>
        <v>118</v>
      </c>
      <c r="L17" s="88">
        <f>IF($D17=0,"",Wurfzettel!H480)</f>
        <v>456</v>
      </c>
      <c r="M17" s="87">
        <f>IF($D17=0,"",Wurfzettel!I480)</f>
        <v>19</v>
      </c>
      <c r="O17" s="377"/>
      <c r="P17" s="104" t="s">
        <v>670</v>
      </c>
      <c r="R17" s="92">
        <f>'Startplan BMF BM Wels2015'!L27</f>
        <v>163</v>
      </c>
      <c r="S17" s="95" t="str">
        <f>IF(R17=0,"",VLOOKUP(R17,Nummern!$A$2:$H$540,2,FALSE))</f>
        <v>STUCHLY Alfred</v>
      </c>
      <c r="T17" s="94" t="str">
        <f>IF(R17=0,"",VLOOKUP(R17,Nummern!$A$2:$H$540,3,FALSE))</f>
        <v xml:space="preserve">Steiermark Herren </v>
      </c>
      <c r="X17" s="87">
        <f>IF($R17=0,"",Wurfzettel!F520)</f>
        <v>358</v>
      </c>
      <c r="Y17" s="87">
        <f>IF($R17=0,"",Wurfzettel!G520)</f>
        <v>140</v>
      </c>
      <c r="Z17" s="88">
        <f>IF($R17=0,"",Wurfzettel!H520)</f>
        <v>498</v>
      </c>
      <c r="AA17" s="87">
        <f>IF($R17=0,"",Wurfzettel!I520)</f>
        <v>9</v>
      </c>
    </row>
    <row r="18" spans="1:27" ht="15" customHeight="1" thickBot="1">
      <c r="A18" s="378"/>
      <c r="B18" s="275" t="s">
        <v>671</v>
      </c>
      <c r="C18" s="93">
        <v>23</v>
      </c>
      <c r="D18" s="92">
        <f>'Startplan BMF BM Wels2015'!C29</f>
        <v>0</v>
      </c>
      <c r="E18" s="95" t="str">
        <f>IF(D18=0,"",VLOOKUP(D18,Nummern!$A$2:$H$540,2,FALSE))</f>
        <v/>
      </c>
      <c r="F18" s="94" t="str">
        <f>IF(D18=0,"",VLOOKUP(D18,Nummern!$A$2:$H$540,3,FALSE))</f>
        <v/>
      </c>
      <c r="G18" s="96" t="e">
        <f>IF(D18="","",VLOOKUP(D18,Nummern!$A$2:$H$540,7,FALSE))</f>
        <v>#N/A</v>
      </c>
      <c r="H18" s="93" t="str">
        <f>IF(D18=0,"",VLOOKUP(D18,Nummern!$A$2:$Q$540,17,FALSE))</f>
        <v/>
      </c>
      <c r="I18" s="87" t="str">
        <f>IF(D18=0,"",VLOOKUP(D18,Nummern!$A$2:$H$540,5,FALSE))</f>
        <v/>
      </c>
      <c r="J18" s="87" t="str">
        <f>IF($R19=0,"",Wurfzettel!$F$230)</f>
        <v/>
      </c>
      <c r="K18" s="87" t="str">
        <f>IF($R19=0,"",Wurfzettel!$G$230)</f>
        <v/>
      </c>
      <c r="L18" s="88" t="str">
        <f>IF($R19=0,"",Wurfzettel!$H$230)</f>
        <v/>
      </c>
      <c r="M18" s="87" t="str">
        <f>IF($R19=0,"",Wurfzettel!$I$230)</f>
        <v/>
      </c>
      <c r="O18" s="378"/>
      <c r="P18" s="104" t="s">
        <v>671</v>
      </c>
      <c r="Q18" s="163"/>
      <c r="R18" s="92">
        <f>'Startplan BMF BM Wels2015'!I50</f>
        <v>0</v>
      </c>
      <c r="S18" s="95" t="str">
        <f>IF(R18=0,"",VLOOKUP(R18,Nummern!$A$2:$H$540,2,FALSE))</f>
        <v/>
      </c>
      <c r="T18" s="94" t="str">
        <f>IF(R18=0,"",VLOOKUP(R18,Nummern!$A$2:$H$540,3,FALSE))</f>
        <v/>
      </c>
      <c r="U18" s="163"/>
      <c r="V18" s="163"/>
      <c r="W18" s="163"/>
      <c r="X18" s="87" t="str">
        <f>IF($R18=0,"",Wurfzettel!$F$750)</f>
        <v/>
      </c>
      <c r="Y18" s="87" t="str">
        <f>IF($R18=0,"",Wurfzettel!$G$750)</f>
        <v/>
      </c>
      <c r="Z18" s="88" t="str">
        <f>IF($R18=0,"",Wurfzettel!$H$750)</f>
        <v/>
      </c>
      <c r="AA18" s="87" t="str">
        <f>IF($R18=0,"",Wurfzettel!$I$750)</f>
        <v/>
      </c>
    </row>
    <row r="19" spans="1:27" ht="15" customHeight="1" thickBot="1">
      <c r="B19" s="222"/>
      <c r="C19" s="223"/>
      <c r="D19" s="224"/>
      <c r="E19" s="225"/>
      <c r="F19" s="226"/>
      <c r="G19" s="96"/>
      <c r="H19" s="93"/>
      <c r="I19" s="87"/>
      <c r="J19" s="88">
        <f>SUM(J14:J18)</f>
        <v>1377</v>
      </c>
      <c r="K19" s="88">
        <f>SUM(K14:K18)</f>
        <v>469</v>
      </c>
      <c r="L19" s="88">
        <f>SUM(L14:L18)</f>
        <v>1846</v>
      </c>
      <c r="M19" s="88">
        <f>SUM(M14:M18)</f>
        <v>73</v>
      </c>
      <c r="P19" s="104" t="s">
        <v>672</v>
      </c>
      <c r="Q19" s="93">
        <v>2</v>
      </c>
      <c r="R19" s="92">
        <f>'Startplan BMF BM Wels2015'!I51</f>
        <v>0</v>
      </c>
      <c r="S19" s="95" t="str">
        <f>IF(R19=0,"",VLOOKUP(R19,Nummern!$A$2:$H$540,2,FALSE))</f>
        <v/>
      </c>
      <c r="T19" s="94" t="str">
        <f>IF(R19=0,"",VLOOKUP(R19,Nummern!$A$2:$H$540,3,FALSE))</f>
        <v/>
      </c>
      <c r="U19" s="96" t="e">
        <f>IF(R19="","",VLOOKUP(R19,Nummern!$A$2:$H$540,7,FALSE))</f>
        <v>#N/A</v>
      </c>
      <c r="V19" s="93" t="str">
        <f>IF(R19=0,"",VLOOKUP(R19,Nummern!$A$2:$Q$540,17,FALSE))</f>
        <v/>
      </c>
      <c r="W19" s="87" t="str">
        <f>IF(R19=0,"",VLOOKUP(R19,Nummern!$A$2:$H$540,5,FALSE))</f>
        <v/>
      </c>
      <c r="X19" s="87" t="str">
        <f>IF($R19=0,"",Wurfzettel!$F$750)</f>
        <v/>
      </c>
      <c r="Y19" s="87" t="str">
        <f>IF($R19=0,"",Wurfzettel!$G$750)</f>
        <v/>
      </c>
      <c r="Z19" s="88" t="str">
        <f>IF($R19=0,"",Wurfzettel!$H$750)</f>
        <v/>
      </c>
      <c r="AA19" s="87" t="str">
        <f>IF($R19=0,"",Wurfzettel!$I$750)</f>
        <v/>
      </c>
    </row>
    <row r="20" spans="1:27" ht="15" customHeight="1">
      <c r="A20" s="376">
        <v>3</v>
      </c>
      <c r="B20" s="369" t="s">
        <v>751</v>
      </c>
      <c r="C20" s="370">
        <v>3</v>
      </c>
      <c r="D20" s="370" t="e">
        <f>'Startplan BMF BM Wels2015'!#REF!</f>
        <v>#REF!</v>
      </c>
      <c r="E20" s="370" t="e">
        <f>IF(D20=0,"",VLOOKUP(D20,Nummern!$A$2:$H$540,2,FALSE))</f>
        <v>#REF!</v>
      </c>
      <c r="F20" s="370" t="e">
        <f>IF(D20=0,"",VLOOKUP(D20,Nummern!$A$2:$H$540,3,FALSE))</f>
        <v>#REF!</v>
      </c>
      <c r="G20" s="370" t="e">
        <f>IF(D20="","",VLOOKUP(D20,Nummern!$A$2:$H$540,7,FALSE))</f>
        <v>#REF!</v>
      </c>
      <c r="H20" s="370" t="e">
        <f>IF(D20=0,"",VLOOKUP(D20,Nummern!$A$2:$Q$540,17,FALSE))</f>
        <v>#REF!</v>
      </c>
      <c r="I20" s="370" t="e">
        <f>IF(D20=0,"",VLOOKUP(D20,Nummern!$A$2:$H$540,5,FALSE))</f>
        <v>#REF!</v>
      </c>
      <c r="J20" s="370" t="str">
        <f>IF($R21=0,"",Wurfzettel!$F$30)</f>
        <v/>
      </c>
      <c r="K20" s="370" t="str">
        <f>IF($R21=0,"",Wurfzettel!$G$30)</f>
        <v/>
      </c>
      <c r="L20" s="370" t="str">
        <f>IF($R21=0,"",Wurfzettel!$H$30)</f>
        <v/>
      </c>
      <c r="M20" s="370" t="str">
        <f>IF($R21=0,"",Wurfzettel!$I$30)</f>
        <v/>
      </c>
      <c r="O20" s="376">
        <v>5</v>
      </c>
      <c r="P20" s="222"/>
      <c r="Q20" s="223"/>
      <c r="R20" s="224"/>
      <c r="S20" s="225"/>
      <c r="T20" s="226"/>
      <c r="U20" s="96"/>
      <c r="V20" s="93"/>
      <c r="W20" s="87"/>
      <c r="X20" s="88">
        <f>SUM(X14:X19)</f>
        <v>1342</v>
      </c>
      <c r="Y20" s="88">
        <f>SUM(Y14:Y19)</f>
        <v>556</v>
      </c>
      <c r="Z20" s="88">
        <f>SUM(Z14:Z19)</f>
        <v>1898</v>
      </c>
      <c r="AA20" s="88">
        <f>SUM(AA14:AA19)</f>
        <v>39</v>
      </c>
    </row>
    <row r="21" spans="1:27" ht="15" customHeight="1">
      <c r="A21" s="377"/>
      <c r="B21" s="275" t="s">
        <v>667</v>
      </c>
      <c r="C21" s="93">
        <v>5</v>
      </c>
      <c r="D21" s="92">
        <f>'Startplan BMF BM Wels2015'!C17</f>
        <v>112</v>
      </c>
      <c r="E21" s="95" t="str">
        <f>IF(D21=0,"",VLOOKUP(D21,Nummern!$A$2:$H$540,2,FALSE))</f>
        <v>SCHLÖGL Maria</v>
      </c>
      <c r="F21" s="94" t="str">
        <f>IF(D21=0,"",VLOOKUP(D21,Nummern!$A$2:$H$540,3,FALSE))</f>
        <v>Wien Damen</v>
      </c>
      <c r="G21" s="96" t="str">
        <f>IF(D21="","",VLOOKUP(D21,Nummern!$A$2:$H$540,7,FALSE))</f>
        <v>WD</v>
      </c>
      <c r="H21" s="93" t="str">
        <f>IF(D21=0,"",VLOOKUP(D21,Nummern!$A$2:$Q$540,17,FALSE))</f>
        <v>AK</v>
      </c>
      <c r="I21" s="87" t="str">
        <f>IF(D21=0,"",VLOOKUP(D21,Nummern!$A$2:$H$540,5,FALSE))</f>
        <v>W</v>
      </c>
      <c r="J21" s="87">
        <f>IF($R22=0,"",Wurfzettel!F190)</f>
        <v>335</v>
      </c>
      <c r="K21" s="87">
        <f>IF($R22=0,"",Wurfzettel!G190)</f>
        <v>114</v>
      </c>
      <c r="L21" s="88">
        <f>IF($R22=0,"",Wurfzettel!H190)</f>
        <v>449</v>
      </c>
      <c r="M21" s="87">
        <f>IF($R22=0,"",Wurfzettel!I190)</f>
        <v>21</v>
      </c>
      <c r="O21" s="377"/>
      <c r="P21" s="370" t="s">
        <v>756</v>
      </c>
      <c r="Q21" s="370">
        <v>3</v>
      </c>
      <c r="R21" s="370">
        <f>'Startplan BMF BM Wels2015'!I6</f>
        <v>0</v>
      </c>
      <c r="S21" s="370" t="str">
        <f>IF(R21=0,"",VLOOKUP(R21,Nummern!$A$2:$H$540,2,FALSE))</f>
        <v/>
      </c>
      <c r="T21" s="370" t="str">
        <f>IF(R21=0,"",VLOOKUP(R21,Nummern!$A$2:$H$540,3,FALSE))</f>
        <v/>
      </c>
      <c r="U21" s="370" t="e">
        <f>IF(R21="","",VLOOKUP(R21,Nummern!$A$2:$H$540,7,FALSE))</f>
        <v>#N/A</v>
      </c>
      <c r="V21" s="370" t="str">
        <f>IF(R21=0,"",VLOOKUP(R21,Nummern!$A$2:$Q$540,17,FALSE))</f>
        <v/>
      </c>
      <c r="W21" s="370" t="str">
        <f>IF(R21=0,"",VLOOKUP(R21,Nummern!$A$2:$H$540,5,FALSE))</f>
        <v/>
      </c>
      <c r="X21" s="370" t="str">
        <f>IF($R21=0,"",Wurfzettel!$F$30)</f>
        <v/>
      </c>
      <c r="Y21" s="370" t="str">
        <f>IF($R21=0,"",Wurfzettel!$G$30)</f>
        <v/>
      </c>
      <c r="Z21" s="370" t="str">
        <f>IF($R21=0,"",Wurfzettel!$H$30)</f>
        <v/>
      </c>
      <c r="AA21" s="370" t="str">
        <f>IF($R21=0,"",Wurfzettel!$I$30)</f>
        <v/>
      </c>
    </row>
    <row r="22" spans="1:27" ht="15" customHeight="1">
      <c r="A22" s="377"/>
      <c r="B22" s="275" t="s">
        <v>668</v>
      </c>
      <c r="C22" s="93">
        <v>10</v>
      </c>
      <c r="D22" s="92">
        <f>'Startplan BMF BM Wels2015'!R21</f>
        <v>113</v>
      </c>
      <c r="E22" s="95" t="str">
        <f>IF(D22=0,"",VLOOKUP(D22,Nummern!$A$2:$H$540,2,FALSE))</f>
        <v>BAUER Theresia</v>
      </c>
      <c r="F22" s="94" t="str">
        <f>IF(D22=0,"",VLOOKUP(D22,Nummern!$A$2:$H$540,3,FALSE))</f>
        <v>Wien Damen</v>
      </c>
      <c r="G22" s="96" t="str">
        <f>IF(D22="","",VLOOKUP(D22,Nummern!$A$2:$H$540,7,FALSE))</f>
        <v>WD</v>
      </c>
      <c r="H22" s="93" t="str">
        <f>IF(D22=0,"",VLOOKUP(D22,Nummern!$A$2:$Q$540,17,FALSE))</f>
        <v>Ü-60</v>
      </c>
      <c r="I22" s="87" t="str">
        <f>IF(D22=0,"",VLOOKUP(D22,Nummern!$A$2:$H$540,5,FALSE))</f>
        <v>W</v>
      </c>
      <c r="J22" s="87">
        <f>IF($R23=0,"",Wurfzettel!F360)</f>
        <v>271</v>
      </c>
      <c r="K22" s="87">
        <f>IF($R23=0,"",Wurfzettel!G360)</f>
        <v>139</v>
      </c>
      <c r="L22" s="88">
        <f>IF($R23=0,"",Wurfzettel!H360)</f>
        <v>410</v>
      </c>
      <c r="M22" s="87">
        <f>IF($R23=0,"",Wurfzettel!I360)</f>
        <v>10</v>
      </c>
      <c r="O22" s="377"/>
      <c r="P22" s="104" t="s">
        <v>667</v>
      </c>
      <c r="Q22" s="93">
        <v>5</v>
      </c>
      <c r="R22" s="92">
        <f>'Startplan BMF BM Wels2015'!O13</f>
        <v>166</v>
      </c>
      <c r="S22" s="95" t="str">
        <f>IF(R22=0,"",VLOOKUP(R22,Nummern!$A$2:$H$540,2,FALSE))</f>
        <v>HASLAUER Franz</v>
      </c>
      <c r="T22" s="94" t="str">
        <f>IF(R22=0,"",VLOOKUP(R22,Nummern!$A$2:$H$540,3,FALSE))</f>
        <v xml:space="preserve">Salzburg Herren </v>
      </c>
      <c r="U22" s="96" t="str">
        <f>IF(R22="","",VLOOKUP(R22,Nummern!$A$2:$H$540,7,FALSE))</f>
        <v>Sbg</v>
      </c>
      <c r="V22" s="93" t="str">
        <f>IF(R22=0,"",VLOOKUP(R22,Nummern!$A$2:$Q$540,17,FALSE))</f>
        <v>Ü-60</v>
      </c>
      <c r="W22" s="87" t="str">
        <f>IF(R22=0,"",VLOOKUP(R22,Nummern!$A$2:$H$540,5,FALSE))</f>
        <v>M</v>
      </c>
      <c r="X22" s="87">
        <f>IF($R22=0,"",Wurfzettel!F110)</f>
        <v>350</v>
      </c>
      <c r="Y22" s="87">
        <f>IF($R22=0,"",Wurfzettel!G110)</f>
        <v>140</v>
      </c>
      <c r="Z22" s="88">
        <f>IF($R22=0,"",Wurfzettel!H110)</f>
        <v>490</v>
      </c>
      <c r="AA22" s="87">
        <f>IF($R22=0,"",Wurfzettel!I110)</f>
        <v>10</v>
      </c>
    </row>
    <row r="23" spans="1:27" ht="15" customHeight="1">
      <c r="A23" s="377"/>
      <c r="B23" s="275" t="s">
        <v>669</v>
      </c>
      <c r="C23" s="93">
        <v>11</v>
      </c>
      <c r="D23" s="92">
        <f>'Startplan BMF BM Wels2015'!L23</f>
        <v>114</v>
      </c>
      <c r="E23" s="95" t="str">
        <f>IF(D23=0,"",VLOOKUP(D23,Nummern!$A$2:$H$540,2,FALSE))</f>
        <v>BINDER Martina</v>
      </c>
      <c r="F23" s="94" t="str">
        <f>IF(D23=0,"",VLOOKUP(D23,Nummern!$A$2:$H$540,3,FALSE))</f>
        <v>Wien Damen</v>
      </c>
      <c r="G23" s="96" t="str">
        <f>IF(D23="","",VLOOKUP(D23,Nummern!$A$2:$H$540,7,FALSE))</f>
        <v>WD</v>
      </c>
      <c r="H23" s="93" t="str">
        <f>IF(D23=0,"",VLOOKUP(D23,Nummern!$A$2:$Q$540,17,FALSE))</f>
        <v>Ü-50</v>
      </c>
      <c r="I23" s="87" t="str">
        <f>IF(D23=0,"",VLOOKUP(D23,Nummern!$A$2:$H$540,5,FALSE))</f>
        <v>W</v>
      </c>
      <c r="J23" s="87">
        <f>IF($R24=0,"",Wurfzettel!F400)</f>
        <v>331</v>
      </c>
      <c r="K23" s="87">
        <f>IF($R24=0,"",Wurfzettel!G400)</f>
        <v>141</v>
      </c>
      <c r="L23" s="88">
        <f>IF($R24=0,"",Wurfzettel!H400)</f>
        <v>472</v>
      </c>
      <c r="M23" s="87">
        <f>IF($R24=0,"",Wurfzettel!I400)</f>
        <v>18</v>
      </c>
      <c r="O23" s="377"/>
      <c r="P23" s="104" t="s">
        <v>668</v>
      </c>
      <c r="Q23" s="93">
        <v>10</v>
      </c>
      <c r="R23" s="92">
        <f>'Startplan BMF BM Wels2015'!C15</f>
        <v>167</v>
      </c>
      <c r="S23" s="95" t="str">
        <f>IF(R23=0,"",VLOOKUP(R23,Nummern!$A$2:$H$540,2,FALSE))</f>
        <v>WEISSENBACHER Herbert</v>
      </c>
      <c r="T23" s="94" t="str">
        <f>IF(R23=0,"",VLOOKUP(R23,Nummern!$A$2:$H$540,3,FALSE))</f>
        <v xml:space="preserve">Salzburg Herren </v>
      </c>
      <c r="U23" s="96" t="str">
        <f>IF(R23="","",VLOOKUP(R23,Nummern!$A$2:$H$540,7,FALSE))</f>
        <v>Sbg</v>
      </c>
      <c r="V23" s="93" t="str">
        <f>IF(R23=0,"",VLOOKUP(R23,Nummern!$A$2:$Q$540,17,FALSE))</f>
        <v>Ü-50</v>
      </c>
      <c r="W23" s="87" t="str">
        <f>IF(R23=0,"",VLOOKUP(R23,Nummern!$A$2:$H$540,5,FALSE))</f>
        <v>M</v>
      </c>
      <c r="X23" s="87">
        <f>IF($R23=0,"",Wurfzettel!F130)</f>
        <v>325</v>
      </c>
      <c r="Y23" s="87">
        <f>IF($R23=0,"",Wurfzettel!G130)</f>
        <v>148</v>
      </c>
      <c r="Z23" s="88">
        <f>IF($R23=0,"",Wurfzettel!H130)</f>
        <v>473</v>
      </c>
      <c r="AA23" s="87">
        <f>IF($R23=0,"",Wurfzettel!I130)</f>
        <v>9</v>
      </c>
    </row>
    <row r="24" spans="1:27" ht="15" customHeight="1">
      <c r="A24" s="377"/>
      <c r="B24" s="275" t="s">
        <v>670</v>
      </c>
      <c r="C24" s="93">
        <v>16</v>
      </c>
      <c r="D24" s="92">
        <f>'Startplan BMF BM Wels2015'!O21</f>
        <v>115</v>
      </c>
      <c r="E24" s="95" t="str">
        <f>IF(D24=0,"",VLOOKUP(D24,Nummern!$A$2:$H$540,2,FALSE))</f>
        <v>SIMULAK Silvia</v>
      </c>
      <c r="F24" s="94" t="str">
        <f>IF(D24=0,"",VLOOKUP(D24,Nummern!$A$2:$H$540,3,FALSE))</f>
        <v>Wien Damen</v>
      </c>
      <c r="G24" s="96" t="str">
        <f>IF(D24="","",VLOOKUP(D24,Nummern!$A$2:$H$540,7,FALSE))</f>
        <v>WD</v>
      </c>
      <c r="H24" s="93" t="str">
        <f>IF(D24=0,"",VLOOKUP(D24,Nummern!$A$2:$Q$540,17,FALSE))</f>
        <v>Ü-50</v>
      </c>
      <c r="I24" s="87" t="str">
        <f>IF(D24=0,"",VLOOKUP(D24,Nummern!$A$2:$H$540,5,FALSE))</f>
        <v>W</v>
      </c>
      <c r="J24" s="87">
        <f>IF($R25=0,"",Wurfzettel!F350)</f>
        <v>345</v>
      </c>
      <c r="K24" s="87">
        <f>IF($R25=0,"",Wurfzettel!G350)</f>
        <v>173</v>
      </c>
      <c r="L24" s="267">
        <f>IF($R25=0,"",Wurfzettel!H350)</f>
        <v>518</v>
      </c>
      <c r="M24" s="87">
        <f>IF($R25=0,"",Wurfzettel!I350)</f>
        <v>2</v>
      </c>
      <c r="O24" s="377"/>
      <c r="P24" s="104" t="s">
        <v>669</v>
      </c>
      <c r="Q24" s="93">
        <v>11</v>
      </c>
      <c r="R24" s="92">
        <f>'Startplan BMF BM Wels2015'!L17</f>
        <v>168</v>
      </c>
      <c r="S24" s="95" t="str">
        <f>IF(R24=0,"",VLOOKUP(R24,Nummern!$A$2:$H$540,2,FALSE))</f>
        <v>WUPPINGER Johann</v>
      </c>
      <c r="T24" s="94" t="str">
        <f>IF(R24=0,"",VLOOKUP(R24,Nummern!$A$2:$H$540,3,FALSE))</f>
        <v xml:space="preserve">Salzburg Herren </v>
      </c>
      <c r="U24" s="96" t="str">
        <f>IF(R24="","",VLOOKUP(R24,Nummern!$A$2:$H$540,7,FALSE))</f>
        <v>Sbg</v>
      </c>
      <c r="V24" s="93" t="str">
        <f>IF(R24=0,"",VLOOKUP(R24,Nummern!$A$2:$Q$540,17,FALSE))</f>
        <v>Ü-60</v>
      </c>
      <c r="W24" s="87" t="str">
        <f>IF(R24=0,"",VLOOKUP(R24,Nummern!$A$2:$H$540,5,FALSE))</f>
        <v>M</v>
      </c>
      <c r="X24" s="87">
        <f>IF($R24=0,"",Wurfzettel!F220)</f>
        <v>370</v>
      </c>
      <c r="Y24" s="87">
        <f>IF($R24=0,"",Wurfzettel!G220)</f>
        <v>170</v>
      </c>
      <c r="Z24" s="267">
        <f>IF($R24=0,"",Wurfzettel!H220)</f>
        <v>540</v>
      </c>
      <c r="AA24" s="87">
        <f>IF($R24=0,"",Wurfzettel!I220)</f>
        <v>12</v>
      </c>
    </row>
    <row r="25" spans="1:27" ht="15" customHeight="1">
      <c r="A25" s="377"/>
      <c r="B25" s="275" t="s">
        <v>671</v>
      </c>
      <c r="C25" s="93">
        <v>22</v>
      </c>
      <c r="D25" s="92">
        <f>'Startplan BMF BM Wels2015'!C29</f>
        <v>0</v>
      </c>
      <c r="E25" s="95" t="str">
        <f>IF(D25=0,"",VLOOKUP(D25,Nummern!$A$2:$H$540,2,FALSE))</f>
        <v/>
      </c>
      <c r="F25" s="94" t="str">
        <f>IF(D25=0,"",VLOOKUP(D25,Nummern!$A$2:$H$540,3,FALSE))</f>
        <v/>
      </c>
      <c r="G25" s="96" t="e">
        <f>IF(D25="","",VLOOKUP(D25,Nummern!$A$2:$H$540,7,FALSE))</f>
        <v>#N/A</v>
      </c>
      <c r="H25" s="93" t="str">
        <f>IF(D25=0,"",VLOOKUP(D25,Nummern!$A$2:$Q$540,17,FALSE))</f>
        <v/>
      </c>
      <c r="I25" s="87" t="str">
        <f>IF(D25=0,"",VLOOKUP(D25,Nummern!$A$2:$H$540,5,FALSE))</f>
        <v/>
      </c>
      <c r="J25" s="87" t="str">
        <f>IF($R26=0,"",Wurfzettel!$F$220)</f>
        <v/>
      </c>
      <c r="K25" s="87" t="str">
        <f>IF($R26=0,"",Wurfzettel!$G$220)</f>
        <v/>
      </c>
      <c r="L25" s="88" t="str">
        <f>IF($R26=0,"",Wurfzettel!$H$220)</f>
        <v/>
      </c>
      <c r="M25" s="87" t="str">
        <f>IF($R26=0,"",Wurfzettel!$I$220)</f>
        <v/>
      </c>
      <c r="O25" s="377"/>
      <c r="P25" s="104" t="s">
        <v>670</v>
      </c>
      <c r="Q25" s="93">
        <v>16</v>
      </c>
      <c r="R25" s="92">
        <f>'Startplan BMF BM Wels2015'!F27</f>
        <v>170</v>
      </c>
      <c r="S25" s="95" t="str">
        <f>IF(R25=0,"",VLOOKUP(R25,Nummern!$A$2:$H$540,2,FALSE))</f>
        <v>WESELY Jürgen</v>
      </c>
      <c r="T25" s="94" t="str">
        <f>IF(R25=0,"",VLOOKUP(R25,Nummern!$A$2:$H$540,3,FALSE))</f>
        <v xml:space="preserve">Salzburg Herren </v>
      </c>
      <c r="U25" s="96" t="str">
        <f>IF(R25="","",VLOOKUP(R25,Nummern!$A$2:$H$540,7,FALSE))</f>
        <v>Sbg</v>
      </c>
      <c r="V25" s="93" t="str">
        <f>IF(R25=0,"",VLOOKUP(R25,Nummern!$A$2:$Q$540,17,FALSE))</f>
        <v>AK</v>
      </c>
      <c r="W25" s="87" t="str">
        <f>IF(R25=0,"",VLOOKUP(R25,Nummern!$A$2:$H$540,5,FALSE))</f>
        <v>M</v>
      </c>
      <c r="X25" s="87">
        <f>IF($R25=0,"",Wurfzettel!F500)</f>
        <v>349</v>
      </c>
      <c r="Y25" s="87">
        <f>IF($R25=0,"",Wurfzettel!G500)</f>
        <v>181</v>
      </c>
      <c r="Z25" s="267">
        <f>IF($R25=0,"",Wurfzettel!H500)</f>
        <v>530</v>
      </c>
      <c r="AA25" s="87">
        <f>IF($R25=0,"",Wurfzettel!I500)</f>
        <v>3</v>
      </c>
    </row>
    <row r="26" spans="1:27" ht="15" customHeight="1" thickBot="1">
      <c r="A26" s="378"/>
      <c r="B26" s="275" t="s">
        <v>672</v>
      </c>
      <c r="C26" s="93">
        <v>23</v>
      </c>
      <c r="D26" s="92">
        <f>'Startplan BMF BM Wels2015'!C29</f>
        <v>0</v>
      </c>
      <c r="E26" s="95" t="str">
        <f>IF(D26=0,"",VLOOKUP(D26,Nummern!$A$2:$H$540,2,FALSE))</f>
        <v/>
      </c>
      <c r="F26" s="94" t="str">
        <f>IF(D26=0,"",VLOOKUP(D26,Nummern!$A$2:$H$540,3,FALSE))</f>
        <v/>
      </c>
      <c r="G26" s="96" t="e">
        <f>IF(D26="","",VLOOKUP(D26,Nummern!$A$2:$H$540,7,FALSE))</f>
        <v>#N/A</v>
      </c>
      <c r="H26" s="93" t="str">
        <f>IF(D26=0,"",VLOOKUP(D26,Nummern!$A$2:$Q$540,17,FALSE))</f>
        <v/>
      </c>
      <c r="I26" s="87" t="str">
        <f>IF(D26=0,"",VLOOKUP(D26,Nummern!$A$2:$H$540,5,FALSE))</f>
        <v/>
      </c>
      <c r="J26" s="87" t="str">
        <f>IF($R27=0,"",Wurfzettel!$F$230)</f>
        <v/>
      </c>
      <c r="K26" s="87" t="str">
        <f>IF($R27=0,"",Wurfzettel!$G$230)</f>
        <v/>
      </c>
      <c r="L26" s="88" t="str">
        <f>IF($R27=0,"",Wurfzettel!$H$230)</f>
        <v/>
      </c>
      <c r="M26" s="87" t="str">
        <f>IF($R27=0,"",Wurfzettel!$I$230)</f>
        <v/>
      </c>
      <c r="O26" s="378"/>
      <c r="P26" s="104" t="s">
        <v>671</v>
      </c>
      <c r="Q26" s="93">
        <v>22</v>
      </c>
      <c r="R26" s="92">
        <f>'Startplan BMF BM Wels2015'!C29</f>
        <v>0</v>
      </c>
      <c r="S26" s="95" t="str">
        <f>IF(R26=0,"",VLOOKUP(R26,Nummern!$A$2:$H$540,2,FALSE))</f>
        <v/>
      </c>
      <c r="T26" s="94" t="str">
        <f>IF(R26=0,"",VLOOKUP(R26,Nummern!$A$2:$H$540,3,FALSE))</f>
        <v/>
      </c>
      <c r="U26" s="96" t="e">
        <f>IF(R26="","",VLOOKUP(R26,Nummern!$A$2:$H$540,7,FALSE))</f>
        <v>#N/A</v>
      </c>
      <c r="V26" s="93" t="str">
        <f>IF(R26=0,"",VLOOKUP(R26,Nummern!$A$2:$Q$540,17,FALSE))</f>
        <v/>
      </c>
      <c r="W26" s="87" t="str">
        <f>IF(R26=0,"",VLOOKUP(R26,Nummern!$A$2:$H$540,5,FALSE))</f>
        <v/>
      </c>
      <c r="X26" s="87" t="str">
        <f>IF($R26=0,"",Wurfzettel!F500)</f>
        <v/>
      </c>
      <c r="Y26" s="87" t="str">
        <f>IF($R26=0,"",Wurfzettel!G500)</f>
        <v/>
      </c>
      <c r="Z26" s="88" t="str">
        <f>IF($R26=0,"",Wurfzettel!H500)</f>
        <v/>
      </c>
      <c r="AA26" s="87" t="str">
        <f>IF($R26=0,"",Wurfzettel!I500)</f>
        <v/>
      </c>
    </row>
    <row r="27" spans="1:27" ht="15" customHeight="1" thickBot="1">
      <c r="B27" s="222"/>
      <c r="C27" s="223"/>
      <c r="D27" s="224"/>
      <c r="E27" s="225"/>
      <c r="F27" s="226"/>
      <c r="G27" s="96"/>
      <c r="H27" s="93"/>
      <c r="I27" s="87"/>
      <c r="J27" s="88">
        <f>SUM(J21:J26)</f>
        <v>1282</v>
      </c>
      <c r="K27" s="88">
        <f>SUM(K21:K26)</f>
        <v>567</v>
      </c>
      <c r="L27" s="88">
        <f>SUM(L21:L26)</f>
        <v>1849</v>
      </c>
      <c r="M27" s="88">
        <f>SUM(M21:M26)</f>
        <v>51</v>
      </c>
      <c r="P27" s="104" t="s">
        <v>672</v>
      </c>
      <c r="Q27" s="93">
        <v>23</v>
      </c>
      <c r="R27" s="92">
        <f>'Startplan BMF BM Wels2015'!C29</f>
        <v>0</v>
      </c>
      <c r="S27" s="95" t="str">
        <f>IF(R27=0,"",VLOOKUP(R27,Nummern!$A$2:$H$540,2,FALSE))</f>
        <v/>
      </c>
      <c r="T27" s="94" t="str">
        <f>IF(R27=0,"",VLOOKUP(R27,Nummern!$A$2:$H$540,3,FALSE))</f>
        <v/>
      </c>
      <c r="U27" s="96" t="e">
        <f>IF(R27="","",VLOOKUP(R27,Nummern!$A$2:$H$540,7,FALSE))</f>
        <v>#N/A</v>
      </c>
      <c r="V27" s="93" t="str">
        <f>IF(R27=0,"",VLOOKUP(R27,Nummern!$A$2:$Q$540,17,FALSE))</f>
        <v/>
      </c>
      <c r="W27" s="87" t="str">
        <f>IF(R27=0,"",VLOOKUP(R27,Nummern!$A$2:$H$540,5,FALSE))</f>
        <v/>
      </c>
      <c r="X27" s="87" t="str">
        <f>IF($R27=0,"",Wurfzettel!$F$230)</f>
        <v/>
      </c>
      <c r="Y27" s="87" t="str">
        <f>IF($R27=0,"",Wurfzettel!$G$230)</f>
        <v/>
      </c>
      <c r="Z27" s="88" t="str">
        <f>IF($R27=0,"",Wurfzettel!$H$230)</f>
        <v/>
      </c>
      <c r="AA27" s="87" t="str">
        <f>IF($R27=0,"",Wurfzettel!$I$230)</f>
        <v/>
      </c>
    </row>
    <row r="28" spans="1:27" ht="15" customHeight="1">
      <c r="A28" s="376">
        <v>1</v>
      </c>
      <c r="B28" s="369" t="s">
        <v>752</v>
      </c>
      <c r="C28" s="370">
        <v>3</v>
      </c>
      <c r="D28" s="370" t="e">
        <f>'Startplan BMF BM Wels2015'!#REF!</f>
        <v>#REF!</v>
      </c>
      <c r="E28" s="370" t="e">
        <f>IF(D28=0,"",VLOOKUP(D28,Nummern!$A$2:$H$540,2,FALSE))</f>
        <v>#REF!</v>
      </c>
      <c r="F28" s="370" t="e">
        <f>IF(D28=0,"",VLOOKUP(D28,Nummern!$A$2:$H$540,3,FALSE))</f>
        <v>#REF!</v>
      </c>
      <c r="G28" s="370" t="e">
        <f>IF(D28="","",VLOOKUP(D28,Nummern!$A$2:$H$540,7,FALSE))</f>
        <v>#REF!</v>
      </c>
      <c r="H28" s="370" t="e">
        <f>IF(D28=0,"",VLOOKUP(D28,Nummern!$A$2:$Q$540,17,FALSE))</f>
        <v>#REF!</v>
      </c>
      <c r="I28" s="370" t="e">
        <f>IF(D28=0,"",VLOOKUP(D28,Nummern!$A$2:$H$540,5,FALSE))</f>
        <v>#REF!</v>
      </c>
      <c r="J28" s="370" t="str">
        <f>IF($R29=0,"",Wurfzettel!$F$30)</f>
        <v/>
      </c>
      <c r="K28" s="370" t="str">
        <f>IF($R29=0,"",Wurfzettel!$G$30)</f>
        <v/>
      </c>
      <c r="L28" s="370" t="str">
        <f>IF($R29=0,"",Wurfzettel!$H$30)</f>
        <v/>
      </c>
      <c r="M28" s="370" t="str">
        <f>IF($R29=0,"",Wurfzettel!$I$30)</f>
        <v/>
      </c>
      <c r="O28" s="376">
        <v>6</v>
      </c>
      <c r="P28" s="222"/>
      <c r="Q28" s="223"/>
      <c r="R28" s="224"/>
      <c r="S28" s="225"/>
      <c r="T28" s="226"/>
      <c r="U28" s="96"/>
      <c r="V28" s="93"/>
      <c r="W28" s="87"/>
      <c r="X28" s="88">
        <f>SUM(X22:X27)</f>
        <v>1394</v>
      </c>
      <c r="Y28" s="88">
        <f>SUM(Y22:Y27)</f>
        <v>639</v>
      </c>
      <c r="Z28" s="88">
        <f>SUM(Z22:Z27)</f>
        <v>2033</v>
      </c>
      <c r="AA28" s="88">
        <f>SUM(AA22:AA27)</f>
        <v>34</v>
      </c>
    </row>
    <row r="29" spans="1:27" ht="15" customHeight="1">
      <c r="A29" s="377"/>
      <c r="B29" s="275" t="s">
        <v>667</v>
      </c>
      <c r="C29" s="93">
        <v>5</v>
      </c>
      <c r="D29" s="92">
        <f>'Startplan BMF BM Wels2015'!O17</f>
        <v>143</v>
      </c>
      <c r="E29" s="95" t="str">
        <f>IF(D29=0,"",VLOOKUP(D29,Nummern!$A$2:$H$540,2,FALSE))</f>
        <v>FUX Helmut</v>
      </c>
      <c r="F29" s="94" t="str">
        <f>IF(D29=0,"",VLOOKUP(D29,Nummern!$A$2:$H$540,3,FALSE))</f>
        <v>Wien Herren</v>
      </c>
      <c r="G29" s="96" t="str">
        <f>IF(D29="","",VLOOKUP(D29,Nummern!$A$2:$H$540,7,FALSE))</f>
        <v>W</v>
      </c>
      <c r="H29" s="93" t="str">
        <f>IF(D29=0,"",VLOOKUP(D29,Nummern!$A$2:$Q$540,17,FALSE))</f>
        <v>Ü-50</v>
      </c>
      <c r="I29" s="87" t="str">
        <f>IF(D29=0,"",VLOOKUP(D29,Nummern!$A$2:$H$540,5,FALSE))</f>
        <v>M</v>
      </c>
      <c r="J29" s="87">
        <f>IF($R30=0,"",Wurfzettel!F230)</f>
        <v>320</v>
      </c>
      <c r="K29" s="87">
        <f>IF($R30=0,"",Wurfzettel!G230)</f>
        <v>110</v>
      </c>
      <c r="L29" s="88">
        <f>IF($R30=0,"",Wurfzettel!H230)</f>
        <v>430</v>
      </c>
      <c r="M29" s="87">
        <f>IF($R30=0,"",Wurfzettel!I230)</f>
        <v>20</v>
      </c>
      <c r="O29" s="377"/>
      <c r="P29" s="371" t="s">
        <v>811</v>
      </c>
      <c r="Q29" s="372"/>
      <c r="R29" s="372"/>
      <c r="S29" s="372"/>
      <c r="T29" s="372"/>
      <c r="U29" s="372"/>
      <c r="V29" s="372"/>
      <c r="W29" s="372"/>
      <c r="X29" s="372"/>
      <c r="Y29" s="372"/>
      <c r="Z29" s="372"/>
      <c r="AA29" s="373"/>
    </row>
    <row r="30" spans="1:27" ht="15" customHeight="1">
      <c r="A30" s="377"/>
      <c r="B30" s="275" t="s">
        <v>668</v>
      </c>
      <c r="C30" s="93">
        <v>10</v>
      </c>
      <c r="D30" s="92">
        <f>'Startplan BMF BM Wels2015'!R19</f>
        <v>144</v>
      </c>
      <c r="E30" s="95" t="str">
        <f>IF(D30=0,"",VLOOKUP(D30,Nummern!$A$2:$H$540,2,FALSE))</f>
        <v>WAGENHOFER Rudolf</v>
      </c>
      <c r="F30" s="94" t="str">
        <f>IF(D30=0,"",VLOOKUP(D30,Nummern!$A$2:$H$540,3,FALSE))</f>
        <v>Wien Herren</v>
      </c>
      <c r="G30" s="96" t="str">
        <f>IF(D30="","",VLOOKUP(D30,Nummern!$A$2:$H$540,7,FALSE))</f>
        <v>W</v>
      </c>
      <c r="H30" s="93" t="str">
        <f>IF(D30=0,"",VLOOKUP(D30,Nummern!$A$2:$Q$540,17,FALSE))</f>
        <v>U-18</v>
      </c>
      <c r="I30" s="87" t="str">
        <f>IF(D30=0,"",VLOOKUP(D30,Nummern!$A$2:$H$540,5,FALSE))</f>
        <v>M</v>
      </c>
      <c r="J30" s="87">
        <f>IF($R31=0,"",Wurfzettel!F300)</f>
        <v>367</v>
      </c>
      <c r="K30" s="87">
        <f>IF($R31=0,"",Wurfzettel!G300)</f>
        <v>150</v>
      </c>
      <c r="L30" s="267">
        <f>IF($R31=0,"",Wurfzettel!H300)</f>
        <v>517</v>
      </c>
      <c r="M30" s="87">
        <f>IF($R31=0,"",Wurfzettel!I300)</f>
        <v>6</v>
      </c>
      <c r="O30" s="377"/>
      <c r="P30" s="104" t="s">
        <v>667</v>
      </c>
      <c r="Q30" s="93">
        <v>32</v>
      </c>
      <c r="R30" s="92">
        <f>'Startplan BMF BM Wels2015'!I17</f>
        <v>172</v>
      </c>
      <c r="S30" s="95" t="str">
        <f>IF(R30=0,"",VLOOKUP(R30,Nummern!$A$2:$H$540,2,FALSE))</f>
        <v>PIPLITZ Johannes</v>
      </c>
      <c r="T30" s="94" t="str">
        <f>IF(R30=0,"",VLOOKUP(R30,Nummern!$A$2:$H$540,3,FALSE))</f>
        <v xml:space="preserve">Tirol Herren </v>
      </c>
      <c r="U30" s="96" t="str">
        <f>IF(R30="","",VLOOKUP(R30,Nummern!$A$2:$H$540,7,FALSE))</f>
        <v>T</v>
      </c>
      <c r="V30" s="93" t="str">
        <f>IF(R30=0,"",VLOOKUP(R30,Nummern!$A$2:$Q$540,17,FALSE))</f>
        <v>U-18</v>
      </c>
      <c r="W30" s="87" t="str">
        <f>IF(R30=0,"",VLOOKUP(R30,Nummern!$A$2:$H$540,5,FALSE))</f>
        <v>M</v>
      </c>
      <c r="X30" s="87">
        <f>IF($R30=0,"",Wurfzettel!F210)</f>
        <v>310</v>
      </c>
      <c r="Y30" s="87">
        <f>IF($R30=0,"",Wurfzettel!G210)</f>
        <v>149</v>
      </c>
      <c r="Z30" s="88">
        <f>IF($R30=0,"",Wurfzettel!H210)</f>
        <v>459</v>
      </c>
      <c r="AA30" s="87">
        <f>IF($R30=0,"",Wurfzettel!I210)</f>
        <v>9</v>
      </c>
    </row>
    <row r="31" spans="1:27" ht="15" customHeight="1">
      <c r="A31" s="377"/>
      <c r="B31" s="275" t="s">
        <v>669</v>
      </c>
      <c r="C31" s="93">
        <v>11</v>
      </c>
      <c r="D31" s="92">
        <f>'Startplan BMF BM Wels2015'!C23</f>
        <v>145</v>
      </c>
      <c r="E31" s="95" t="str">
        <f>IF(D31=0,"",VLOOKUP(D31,Nummern!$A$2:$H$540,2,FALSE))</f>
        <v>BITZINGER Alois</v>
      </c>
      <c r="F31" s="94" t="str">
        <f>IF(D31=0,"",VLOOKUP(D31,Nummern!$A$2:$H$540,3,FALSE))</f>
        <v>Wien Herren</v>
      </c>
      <c r="G31" s="96" t="str">
        <f>IF(D31="","",VLOOKUP(D31,Nummern!$A$2:$H$540,7,FALSE))</f>
        <v>W</v>
      </c>
      <c r="H31" s="93" t="str">
        <f>IF(D31=0,"",VLOOKUP(D31,Nummern!$A$2:$Q$540,17,FALSE))</f>
        <v>AK</v>
      </c>
      <c r="I31" s="87" t="str">
        <f>IF(D31=0,"",VLOOKUP(D31,Nummern!$A$2:$H$540,5,FALSE))</f>
        <v>M</v>
      </c>
      <c r="J31" s="87">
        <f>IF($R32=0,"",Wurfzettel!F370)</f>
        <v>382</v>
      </c>
      <c r="K31" s="87">
        <f>IF($R32=0,"",Wurfzettel!G370)</f>
        <v>223</v>
      </c>
      <c r="L31" s="271">
        <f>IF($R32=0,"",Wurfzettel!H370)</f>
        <v>605</v>
      </c>
      <c r="M31" s="87">
        <f>IF($R32=0,"",Wurfzettel!I370)</f>
        <v>4</v>
      </c>
      <c r="O31" s="377"/>
      <c r="P31" s="104" t="s">
        <v>668</v>
      </c>
      <c r="Q31" s="93">
        <v>34</v>
      </c>
      <c r="R31" s="92">
        <f>'Startplan BMF BM Wels2015'!F19</f>
        <v>173</v>
      </c>
      <c r="S31" s="95" t="str">
        <f>IF(R31=0,"",VLOOKUP(R31,Nummern!$A$2:$H$540,2,FALSE))</f>
        <v>WEISKOPF Werner</v>
      </c>
      <c r="T31" s="94" t="str">
        <f>IF(R31=0,"",VLOOKUP(R31,Nummern!$A$2:$H$540,3,FALSE))</f>
        <v xml:space="preserve">Tirol Herren </v>
      </c>
      <c r="U31" s="96" t="str">
        <f>IF(R31="","",VLOOKUP(R31,Nummern!$A$2:$H$540,7,FALSE))</f>
        <v>T</v>
      </c>
      <c r="V31" s="93" t="str">
        <f>IF(R31=0,"",VLOOKUP(R31,Nummern!$A$2:$Q$540,17,FALSE))</f>
        <v>Ü-60</v>
      </c>
      <c r="W31" s="87" t="str">
        <f>IF(R31=0,"",VLOOKUP(R31,Nummern!$A$2:$H$540,5,FALSE))</f>
        <v>M</v>
      </c>
      <c r="X31" s="87">
        <f>IF($R31=0,"",Wurfzettel!F260)</f>
        <v>353</v>
      </c>
      <c r="Y31" s="87">
        <f>IF($R31=0,"",Wurfzettel!G260)</f>
        <v>181</v>
      </c>
      <c r="Z31" s="267">
        <f>IF($R31=0,"",Wurfzettel!H260)</f>
        <v>534</v>
      </c>
      <c r="AA31" s="87">
        <f>IF($R31=0,"",Wurfzettel!I260)</f>
        <v>8</v>
      </c>
    </row>
    <row r="32" spans="1:27" ht="15" customHeight="1">
      <c r="A32" s="377"/>
      <c r="B32" s="275" t="s">
        <v>670</v>
      </c>
      <c r="C32" s="93">
        <v>16</v>
      </c>
      <c r="D32" s="92">
        <f>'Startplan BMF BM Wels2015'!I25</f>
        <v>146</v>
      </c>
      <c r="E32" s="95" t="str">
        <f>IF(D32=0,"",VLOOKUP(D32,Nummern!$A$2:$H$540,2,FALSE))</f>
        <v>DIRNBERGER Gottfried</v>
      </c>
      <c r="F32" s="94" t="str">
        <f>IF(D32=0,"",VLOOKUP(D32,Nummern!$A$2:$H$540,3,FALSE))</f>
        <v>Wien Herren</v>
      </c>
      <c r="G32" s="96" t="str">
        <f>IF(D32="","",VLOOKUP(D32,Nummern!$A$2:$H$540,7,FALSE))</f>
        <v>W</v>
      </c>
      <c r="H32" s="93" t="str">
        <f>IF(D32=0,"",VLOOKUP(D32,Nummern!$A$2:$Q$540,17,FALSE))</f>
        <v>Ü-50</v>
      </c>
      <c r="I32" s="87" t="str">
        <f>IF(D32=0,"",VLOOKUP(D32,Nummern!$A$2:$H$540,5,FALSE))</f>
        <v>M</v>
      </c>
      <c r="J32" s="87">
        <f>IF($R33=0,"",Wurfzettel!F450)</f>
        <v>383</v>
      </c>
      <c r="K32" s="87">
        <f>IF($R33=0,"",Wurfzettel!G450)</f>
        <v>209</v>
      </c>
      <c r="L32" s="267">
        <f>IF($R33=0,"",Wurfzettel!H450)</f>
        <v>592</v>
      </c>
      <c r="M32" s="87">
        <f>IF($R33=0,"",Wurfzettel!I450)</f>
        <v>1</v>
      </c>
      <c r="O32" s="377"/>
      <c r="P32" s="104" t="s">
        <v>669</v>
      </c>
      <c r="Q32" s="93">
        <v>48</v>
      </c>
      <c r="R32" s="92">
        <f>'Startplan BMF BM Wels2015'!C25</f>
        <v>174</v>
      </c>
      <c r="S32" s="95" t="str">
        <f>IF(R32=0,"",VLOOKUP(R32,Nummern!$A$2:$H$540,2,FALSE))</f>
        <v>KOPP Dietmar</v>
      </c>
      <c r="T32" s="94" t="str">
        <f>IF(R32=0,"",VLOOKUP(R32,Nummern!$A$2:$H$540,3,FALSE))</f>
        <v xml:space="preserve">Tirol Herren </v>
      </c>
      <c r="U32" s="96" t="str">
        <f>IF(R32="","",VLOOKUP(R32,Nummern!$A$2:$H$540,7,FALSE))</f>
        <v>T</v>
      </c>
      <c r="V32" s="93" t="str">
        <f>IF(R32=0,"",VLOOKUP(R32,Nummern!$A$2:$Q$540,17,FALSE))</f>
        <v>U-23</v>
      </c>
      <c r="W32" s="87" t="str">
        <f>IF(R32=0,"",VLOOKUP(R32,Nummern!$A$2:$H$540,5,FALSE))</f>
        <v>M</v>
      </c>
      <c r="X32" s="87">
        <f>IF($R32=0,"",Wurfzettel!F430)</f>
        <v>341</v>
      </c>
      <c r="Y32" s="87">
        <f>IF($R32=0,"",Wurfzettel!G430)</f>
        <v>142</v>
      </c>
      <c r="Z32" s="88">
        <f>IF($R32=0,"",Wurfzettel!H430)</f>
        <v>483</v>
      </c>
      <c r="AA32" s="87">
        <f>IF($R32=0,"",Wurfzettel!I430)</f>
        <v>22</v>
      </c>
    </row>
    <row r="33" spans="1:27" ht="15" customHeight="1">
      <c r="A33" s="377"/>
      <c r="B33" s="275" t="s">
        <v>671</v>
      </c>
      <c r="C33" s="93">
        <v>22</v>
      </c>
      <c r="D33" s="92">
        <f>'Startplan BMF BM Wels2015'!C37</f>
        <v>0</v>
      </c>
      <c r="E33" s="95" t="str">
        <f>IF(D33=0,"",VLOOKUP(D33,Nummern!$A$2:$H$540,2,FALSE))</f>
        <v/>
      </c>
      <c r="F33" s="94" t="str">
        <f>IF(D33=0,"",VLOOKUP(D33,Nummern!$A$2:$H$540,3,FALSE))</f>
        <v/>
      </c>
      <c r="G33" s="96" t="e">
        <f>IF(D33="","",VLOOKUP(D33,Nummern!$A$2:$H$540,7,FALSE))</f>
        <v>#N/A</v>
      </c>
      <c r="H33" s="93" t="str">
        <f>IF(D33=0,"",VLOOKUP(D33,Nummern!$A$2:$Q$540,17,FALSE))</f>
        <v/>
      </c>
      <c r="I33" s="87" t="str">
        <f>IF(D33=0,"",VLOOKUP(D33,Nummern!$A$2:$H$540,5,FALSE))</f>
        <v/>
      </c>
      <c r="J33" s="87" t="str">
        <f>IF($R34=0,"",Wurfzettel!F540)</f>
        <v/>
      </c>
      <c r="K33" s="87" t="str">
        <f>IF($R34=0,"",Wurfzettel!G540)</f>
        <v/>
      </c>
      <c r="L33" s="88" t="str">
        <f>IF($R34=0,"",Wurfzettel!H540)</f>
        <v/>
      </c>
      <c r="M33" s="87" t="str">
        <f>IF($R34=0,"",Wurfzettel!I540)</f>
        <v/>
      </c>
      <c r="O33" s="377"/>
      <c r="P33" s="104" t="s">
        <v>670</v>
      </c>
      <c r="Q33" s="93">
        <v>55</v>
      </c>
      <c r="R33" s="92">
        <f>'Startplan BMF BM Wels2015'!O27</f>
        <v>175</v>
      </c>
      <c r="S33" s="95" t="str">
        <f>IF(R33=0,"",VLOOKUP(R33,Nummern!$A$2:$H$540,2,FALSE))</f>
        <v>HECHENBERGER Michael</v>
      </c>
      <c r="T33" s="94" t="str">
        <f>IF(R33=0,"",VLOOKUP(R33,Nummern!$A$2:$H$540,3,FALSE))</f>
        <v xml:space="preserve">Tirol Herren </v>
      </c>
      <c r="U33" s="96" t="str">
        <f>IF(R33="","",VLOOKUP(R33,Nummern!$A$2:$H$540,7,FALSE))</f>
        <v>T</v>
      </c>
      <c r="V33" s="93" t="str">
        <f>IF(R33=0,"",VLOOKUP(R33,Nummern!$A$2:$Q$540,17,FALSE))</f>
        <v>AK</v>
      </c>
      <c r="W33" s="87" t="str">
        <f>IF(R33=0,"",VLOOKUP(R33,Nummern!$A$2:$H$540,5,FALSE))</f>
        <v>M</v>
      </c>
      <c r="X33" s="87">
        <f>IF($R33=0,"",Wurfzettel!F530)</f>
        <v>360</v>
      </c>
      <c r="Y33" s="87">
        <f>IF($R33=0,"",Wurfzettel!G530)</f>
        <v>203</v>
      </c>
      <c r="Z33" s="267">
        <f>IF($R33=0,"",Wurfzettel!H530)</f>
        <v>563</v>
      </c>
      <c r="AA33" s="87">
        <f>IF($R33=0,"",Wurfzettel!I530)</f>
        <v>1</v>
      </c>
    </row>
    <row r="34" spans="1:27" ht="15" customHeight="1" thickBot="1">
      <c r="A34" s="378"/>
      <c r="B34" s="275" t="s">
        <v>672</v>
      </c>
      <c r="C34" s="93">
        <v>23</v>
      </c>
      <c r="D34" s="92">
        <f>'Startplan BMF BM Wels2015'!C37</f>
        <v>0</v>
      </c>
      <c r="E34" s="95" t="str">
        <f>IF(D34=0,"",VLOOKUP(D34,Nummern!$A$2:$H$540,2,FALSE))</f>
        <v/>
      </c>
      <c r="F34" s="94" t="str">
        <f>IF(D34=0,"",VLOOKUP(D34,Nummern!$A$2:$H$540,3,FALSE))</f>
        <v/>
      </c>
      <c r="G34" s="96" t="e">
        <f>IF(D34="","",VLOOKUP(D34,Nummern!$A$2:$H$540,7,FALSE))</f>
        <v>#N/A</v>
      </c>
      <c r="H34" s="93" t="str">
        <f>IF(D34=0,"",VLOOKUP(D34,Nummern!$A$2:$Q$540,17,FALSE))</f>
        <v/>
      </c>
      <c r="I34" s="87" t="str">
        <f>IF(D34=0,"",VLOOKUP(D34,Nummern!$A$2:$H$540,5,FALSE))</f>
        <v/>
      </c>
      <c r="J34" s="87" t="str">
        <f>IF($R35=0,"",Wurfzettel!$F$230)</f>
        <v/>
      </c>
      <c r="K34" s="87" t="str">
        <f>IF($R35=0,"",Wurfzettel!$G$230)</f>
        <v/>
      </c>
      <c r="L34" s="88" t="str">
        <f>IF($R35=0,"",Wurfzettel!$H$230)</f>
        <v/>
      </c>
      <c r="M34" s="87" t="str">
        <f>IF($R35=0,"",Wurfzettel!$I$230)</f>
        <v/>
      </c>
      <c r="O34" s="378"/>
      <c r="P34" s="104" t="s">
        <v>671</v>
      </c>
      <c r="Q34" s="93">
        <v>57</v>
      </c>
      <c r="R34" s="92">
        <f>'Startplan BMF BM Wels2015'!C40</f>
        <v>0</v>
      </c>
      <c r="S34" s="95" t="str">
        <f>IF(R34=0,"",VLOOKUP(R34,Nummern!$A$2:$H$540,2,FALSE))</f>
        <v/>
      </c>
      <c r="T34" s="94" t="str">
        <f>IF(R34=0,"",VLOOKUP(R34,Nummern!$A$2:$H$540,3,FALSE))</f>
        <v/>
      </c>
      <c r="U34" s="96" t="e">
        <f>IF(R34="","",VLOOKUP(R34,Nummern!$A$2:$H$540,7,FALSE))</f>
        <v>#N/A</v>
      </c>
      <c r="V34" s="93" t="str">
        <f>IF(R34=0,"",VLOOKUP(R34,Nummern!$A$2:$Q$540,17,FALSE))</f>
        <v/>
      </c>
      <c r="W34" s="87" t="str">
        <f>IF(R34=0,"",VLOOKUP(R34,Nummern!$A$2:$H$540,5,FALSE))</f>
        <v/>
      </c>
      <c r="X34" s="87" t="str">
        <f>IF($R34=0,"",Wurfzettel!$F$570)</f>
        <v/>
      </c>
      <c r="Y34" s="87" t="str">
        <f>IF($R34=0,"",Wurfzettel!$G$570)</f>
        <v/>
      </c>
      <c r="Z34" s="88" t="str">
        <f>IF($R34=0,"",Wurfzettel!$H$570)</f>
        <v/>
      </c>
      <c r="AA34" s="87" t="str">
        <f>IF($R34=0,"",Wurfzettel!$I$570)</f>
        <v/>
      </c>
    </row>
    <row r="35" spans="1:27" ht="15" customHeight="1" thickBot="1">
      <c r="B35" s="222"/>
      <c r="C35" s="223"/>
      <c r="D35" s="224"/>
      <c r="E35" s="225"/>
      <c r="F35" s="226"/>
      <c r="G35" s="96"/>
      <c r="H35" s="93"/>
      <c r="I35" s="87"/>
      <c r="J35" s="88">
        <f>SUM(J29:J34)</f>
        <v>1452</v>
      </c>
      <c r="K35" s="88">
        <f>SUM(K29:K34)</f>
        <v>692</v>
      </c>
      <c r="L35" s="88">
        <f>SUM(L29:L34)</f>
        <v>2144</v>
      </c>
      <c r="M35" s="88">
        <f>SUM(M29:M34)</f>
        <v>31</v>
      </c>
      <c r="P35" s="104" t="s">
        <v>672</v>
      </c>
      <c r="Q35" s="93">
        <v>58</v>
      </c>
      <c r="R35" s="92">
        <f>'Startplan BMF BM Wels2015'!F40</f>
        <v>0</v>
      </c>
      <c r="S35" s="95" t="str">
        <f>IF(R35=0,"",VLOOKUP(R35,Nummern!$A$2:$H$540,2,FALSE))</f>
        <v/>
      </c>
      <c r="T35" s="94" t="str">
        <f>IF(R35=0,"",VLOOKUP(R35,Nummern!$A$2:$H$540,3,FALSE))</f>
        <v/>
      </c>
      <c r="U35" s="96" t="e">
        <f>IF(R35="","",VLOOKUP(R35,Nummern!$A$2:$H$540,7,FALSE))</f>
        <v>#N/A</v>
      </c>
      <c r="V35" s="93" t="str">
        <f>IF(R35=0,"",VLOOKUP(R35,Nummern!$A$2:$Q$540,17,FALSE))</f>
        <v/>
      </c>
      <c r="W35" s="87" t="str">
        <f>IF(R35=0,"",VLOOKUP(R35,Nummern!$A$2:$H$540,5,FALSE))</f>
        <v/>
      </c>
      <c r="X35" s="87" t="str">
        <f>IF($R35=0,"",Wurfzettel!$F$580)</f>
        <v/>
      </c>
      <c r="Y35" s="87" t="str">
        <f>IF($R35=0,"",Wurfzettel!$G$580)</f>
        <v/>
      </c>
      <c r="Z35" s="88" t="str">
        <f>IF($R35=0,"",Wurfzettel!$H$580)</f>
        <v/>
      </c>
      <c r="AA35" s="87" t="str">
        <f>IF($R35=0,"",Wurfzettel!$I$580)</f>
        <v/>
      </c>
    </row>
    <row r="36" spans="1:27" ht="15" customHeight="1">
      <c r="A36" s="376">
        <v>2</v>
      </c>
      <c r="B36" s="369" t="s">
        <v>753</v>
      </c>
      <c r="C36" s="370">
        <v>3</v>
      </c>
      <c r="D36" s="370" t="e">
        <f>'Startplan BMF BM Wels2015'!#REF!</f>
        <v>#REF!</v>
      </c>
      <c r="E36" s="370" t="e">
        <f>IF(D36=0,"",VLOOKUP(D36,Nummern!$A$2:$H$540,2,FALSE))</f>
        <v>#REF!</v>
      </c>
      <c r="F36" s="370" t="e">
        <f>IF(D36=0,"",VLOOKUP(D36,Nummern!$A$2:$H$540,3,FALSE))</f>
        <v>#REF!</v>
      </c>
      <c r="G36" s="370" t="e">
        <f>IF(D36="","",VLOOKUP(D36,Nummern!$A$2:$H$540,7,FALSE))</f>
        <v>#REF!</v>
      </c>
      <c r="H36" s="370" t="e">
        <f>IF(D36=0,"",VLOOKUP(D36,Nummern!$A$2:$Q$540,17,FALSE))</f>
        <v>#REF!</v>
      </c>
      <c r="I36" s="370" t="e">
        <f>IF(D36=0,"",VLOOKUP(D36,Nummern!$A$2:$H$540,5,FALSE))</f>
        <v>#REF!</v>
      </c>
      <c r="J36" s="370" t="str">
        <f>IF($R37=0,"",Wurfzettel!$F$30)</f>
        <v/>
      </c>
      <c r="K36" s="370" t="str">
        <f>IF($R37=0,"",Wurfzettel!$G$30)</f>
        <v/>
      </c>
      <c r="L36" s="370" t="str">
        <f>IF($R37=0,"",Wurfzettel!$H$30)</f>
        <v/>
      </c>
      <c r="M36" s="370" t="str">
        <f>IF($R37=0,"",Wurfzettel!$I$30)</f>
        <v/>
      </c>
      <c r="O36" s="376">
        <v>7</v>
      </c>
      <c r="P36" s="222"/>
      <c r="Q36" s="223"/>
      <c r="R36" s="224"/>
      <c r="S36" s="225"/>
      <c r="T36" s="226"/>
      <c r="U36" s="96"/>
      <c r="V36" s="93"/>
      <c r="W36" s="87"/>
      <c r="X36" s="88">
        <f>SUM(X30:X35)</f>
        <v>1364</v>
      </c>
      <c r="Y36" s="88">
        <f>SUM(Y30:Y35)</f>
        <v>675</v>
      </c>
      <c r="Z36" s="88">
        <f>SUM(Z30:Z35)</f>
        <v>2039</v>
      </c>
      <c r="AA36" s="88">
        <f>SUM(AA30:AA35)</f>
        <v>40</v>
      </c>
    </row>
    <row r="37" spans="1:27" ht="15" customHeight="1">
      <c r="A37" s="377"/>
      <c r="B37" s="275" t="s">
        <v>667</v>
      </c>
      <c r="C37" s="93">
        <v>5</v>
      </c>
      <c r="D37" s="92">
        <f>'Startplan BMF BM Wels2015'!C19</f>
        <v>148</v>
      </c>
      <c r="E37" s="95" t="str">
        <f>IF(D37=0,"",VLOOKUP(D37,Nummern!$A$2:$H$540,2,FALSE))</f>
        <v>SIEDLER Manfred</v>
      </c>
      <c r="F37" s="94" t="str">
        <f>IF(D37=0,"",VLOOKUP(D37,Nummern!$A$2:$H$540,3,FALSE))</f>
        <v>Niederösterreich Herren</v>
      </c>
      <c r="G37" s="96" t="str">
        <f>IF(D37="","",VLOOKUP(D37,Nummern!$A$2:$H$540,7,FALSE))</f>
        <v>N</v>
      </c>
      <c r="H37" s="93" t="str">
        <f>IF(D37=0,"",VLOOKUP(D37,Nummern!$A$2:$Q$540,17,FALSE))</f>
        <v>AK</v>
      </c>
      <c r="I37" s="87" t="str">
        <f>IF(D37=0,"",VLOOKUP(D37,Nummern!$A$2:$H$540,5,FALSE))</f>
        <v>M</v>
      </c>
      <c r="J37" s="87">
        <f>IF($R38=0,"",Wurfzettel!F250)</f>
        <v>378</v>
      </c>
      <c r="K37" s="87">
        <f>IF($R38=0,"",Wurfzettel!G250)</f>
        <v>193</v>
      </c>
      <c r="L37" s="267">
        <f>IF($R38=0,"",Wurfzettel!H250)</f>
        <v>571</v>
      </c>
      <c r="M37" s="87">
        <f>IF($R38=0,"",Wurfzettel!I250)</f>
        <v>6</v>
      </c>
      <c r="O37" s="377"/>
      <c r="P37" s="371" t="s">
        <v>757</v>
      </c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3"/>
    </row>
    <row r="38" spans="1:27" ht="15" customHeight="1">
      <c r="A38" s="377"/>
      <c r="B38" s="275" t="s">
        <v>668</v>
      </c>
      <c r="C38" s="93">
        <v>10</v>
      </c>
      <c r="D38" s="92">
        <f>'Startplan BMF BM Wels2015'!L19</f>
        <v>149</v>
      </c>
      <c r="E38" s="95" t="str">
        <f>IF(D38=0,"",VLOOKUP(D38,Nummern!$A$2:$H$540,2,FALSE))</f>
        <v>BAUER Alexander</v>
      </c>
      <c r="F38" s="94" t="str">
        <f>IF(D38=0,"",VLOOKUP(D38,Nummern!$A$2:$H$540,3,FALSE))</f>
        <v>Niederösterreich Herren</v>
      </c>
      <c r="G38" s="96" t="str">
        <f>IF(D38="","",VLOOKUP(D38,Nummern!$A$2:$H$540,7,FALSE))</f>
        <v>N</v>
      </c>
      <c r="H38" s="93" t="str">
        <f>IF(D38=0,"",VLOOKUP(D38,Nummern!$A$2:$Q$540,17,FALSE))</f>
        <v>Ü-60</v>
      </c>
      <c r="I38" s="87" t="str">
        <f>IF(D38=0,"",VLOOKUP(D38,Nummern!$A$2:$H$540,5,FALSE))</f>
        <v>M</v>
      </c>
      <c r="J38" s="87">
        <f>IF($R39=0,"",Wurfzettel!F280)</f>
        <v>345</v>
      </c>
      <c r="K38" s="87">
        <f>IF($R39=0,"",Wurfzettel!G280)</f>
        <v>175</v>
      </c>
      <c r="L38" s="267">
        <f>IF($R39=0,"",Wurfzettel!H280)</f>
        <v>520</v>
      </c>
      <c r="M38" s="87">
        <f>IF($R39=0,"",Wurfzettel!I280)</f>
        <v>7</v>
      </c>
      <c r="O38" s="377"/>
      <c r="P38" s="104" t="s">
        <v>667</v>
      </c>
      <c r="Q38" s="93">
        <v>65</v>
      </c>
      <c r="R38" s="92">
        <f>'Startplan BMF BM Wels2015'!L11</f>
        <v>124</v>
      </c>
      <c r="S38" s="95" t="str">
        <f>IF(R38=0,"",VLOOKUP(R38,Nummern!$A$2:$H$540,2,FALSE))</f>
        <v>LECHNER Karl</v>
      </c>
      <c r="T38" s="94" t="str">
        <f>IF(R38=0,"",VLOOKUP(R38,Nummern!$A$2:$H$540,3,FALSE))</f>
        <v>Oberösterreich Herren 1</v>
      </c>
      <c r="U38" s="96" t="str">
        <f>IF(R38="","",VLOOKUP(R38,Nummern!$A$2:$H$540,7,FALSE))</f>
        <v>OÖ 1</v>
      </c>
      <c r="V38" s="93" t="str">
        <f>IF(R38=0,"",VLOOKUP(R38,Nummern!$A$2:$Q$540,17,FALSE))</f>
        <v>Ü-60</v>
      </c>
      <c r="W38" s="87" t="str">
        <f>IF(R38=0,"",VLOOKUP(R38,Nummern!$A$2:$H$540,5,FALSE))</f>
        <v>M</v>
      </c>
      <c r="X38" s="87">
        <f>IF($R38=0,"",Wurfzettel!F40)</f>
        <v>353</v>
      </c>
      <c r="Y38" s="87">
        <f>IF($R38=0,"",Wurfzettel!G40)</f>
        <v>151</v>
      </c>
      <c r="Z38" s="267">
        <f>IF($R38=0,"",Wurfzettel!H40)</f>
        <v>504</v>
      </c>
      <c r="AA38" s="87">
        <f>IF($R38=0,"",Wurfzettel!I40)</f>
        <v>10</v>
      </c>
    </row>
    <row r="39" spans="1:27" ht="15" customHeight="1">
      <c r="A39" s="377"/>
      <c r="B39" s="275" t="s">
        <v>669</v>
      </c>
      <c r="C39" s="93">
        <v>11</v>
      </c>
      <c r="D39" s="92">
        <f>'Startplan BMF BM Wels2015'!F23</f>
        <v>150</v>
      </c>
      <c r="E39" s="95" t="str">
        <f>IF(D39=0,"",VLOOKUP(D39,Nummern!$A$2:$H$540,2,FALSE))</f>
        <v>HLAVATY Michael</v>
      </c>
      <c r="F39" s="94" t="str">
        <f>IF(D39=0,"",VLOOKUP(D39,Nummern!$A$2:$H$540,3,FALSE))</f>
        <v>Niederösterreich Herren</v>
      </c>
      <c r="G39" s="96" t="str">
        <f>IF(D39="","",VLOOKUP(D39,Nummern!$A$2:$H$540,7,FALSE))</f>
        <v>N</v>
      </c>
      <c r="H39" s="93" t="str">
        <f>IF(D39=0,"",VLOOKUP(D39,Nummern!$A$2:$Q$540,17,FALSE))</f>
        <v>Ü-60</v>
      </c>
      <c r="I39" s="87" t="str">
        <f>IF(D39=0,"",VLOOKUP(D39,Nummern!$A$2:$H$540,5,FALSE))</f>
        <v>M</v>
      </c>
      <c r="J39" s="87">
        <f>IF($R40=0,"",Wurfzettel!F380)</f>
        <v>348</v>
      </c>
      <c r="K39" s="87">
        <f>IF($R40=0,"",Wurfzettel!G380)</f>
        <v>162</v>
      </c>
      <c r="L39" s="267">
        <f>IF($R40=0,"",Wurfzettel!H380)</f>
        <v>510</v>
      </c>
      <c r="M39" s="87">
        <f>IF($R40=0,"",Wurfzettel!I380)</f>
        <v>6</v>
      </c>
      <c r="O39" s="377"/>
      <c r="P39" s="104" t="s">
        <v>668</v>
      </c>
      <c r="Q39" s="93">
        <v>66</v>
      </c>
      <c r="R39" s="92">
        <f>'Startplan BMF BM Wels2015'!C13</f>
        <v>125</v>
      </c>
      <c r="S39" s="95" t="str">
        <f>IF(R39=0,"",VLOOKUP(R39,Nummern!$A$2:$H$540,2,FALSE))</f>
        <v>GACH Johann</v>
      </c>
      <c r="T39" s="94" t="str">
        <f>IF(R39=0,"",VLOOKUP(R39,Nummern!$A$2:$H$540,3,FALSE))</f>
        <v>Oberösterreich Herren 1</v>
      </c>
      <c r="U39" s="96" t="str">
        <f>IF(R39="","",VLOOKUP(R39,Nummern!$A$2:$H$540,7,FALSE))</f>
        <v>OÖ 1</v>
      </c>
      <c r="V39" s="93" t="str">
        <f>IF(R39=0,"",VLOOKUP(R39,Nummern!$A$2:$Q$540,17,FALSE))</f>
        <v>Ü-60</v>
      </c>
      <c r="W39" s="87" t="str">
        <f>IF(R39=0,"",VLOOKUP(R39,Nummern!$A$2:$H$540,5,FALSE))</f>
        <v>M</v>
      </c>
      <c r="X39" s="87">
        <f>IF($R39=0,"",Wurfzettel!F70)</f>
        <v>341</v>
      </c>
      <c r="Y39" s="87">
        <f>IF($R39=0,"",Wurfzettel!G70)</f>
        <v>101</v>
      </c>
      <c r="Z39" s="88">
        <f>IF($R39=0,"",Wurfzettel!H70)</f>
        <v>442</v>
      </c>
      <c r="AA39" s="87">
        <f>IF($R39=0,"",Wurfzettel!I70)</f>
        <v>28</v>
      </c>
    </row>
    <row r="40" spans="1:27" ht="15" customHeight="1">
      <c r="A40" s="377"/>
      <c r="B40" s="275" t="s">
        <v>670</v>
      </c>
      <c r="C40" s="93">
        <v>16</v>
      </c>
      <c r="D40" s="92">
        <f>'Startplan BMF BM Wels2015'!C27</f>
        <v>151</v>
      </c>
      <c r="E40" s="95" t="str">
        <f>IF(D40=0,"",VLOOKUP(D40,Nummern!$A$2:$H$540,2,FALSE))</f>
        <v>MEIER Walter</v>
      </c>
      <c r="F40" s="94" t="str">
        <f>IF(D40=0,"",VLOOKUP(D40,Nummern!$A$2:$H$540,3,FALSE))</f>
        <v>Niederösterreich Herren</v>
      </c>
      <c r="G40" s="96" t="str">
        <f>IF(D40="","",VLOOKUP(D40,Nummern!$A$2:$H$540,7,FALSE))</f>
        <v>N</v>
      </c>
      <c r="H40" s="93" t="str">
        <f>IF(D40=0,"",VLOOKUP(D40,Nummern!$A$2:$Q$540,17,FALSE))</f>
        <v>AK</v>
      </c>
      <c r="I40" s="87" t="str">
        <f>IF(D40=0,"",VLOOKUP(D40,Nummern!$A$2:$H$540,5,FALSE))</f>
        <v>M</v>
      </c>
      <c r="J40" s="87">
        <f>IF($R41=0,"",Wurfzettel!F490)</f>
        <v>360</v>
      </c>
      <c r="K40" s="87">
        <f>IF($R41=0,"",Wurfzettel!G490)</f>
        <v>171</v>
      </c>
      <c r="L40" s="267">
        <f>IF($R41=0,"",Wurfzettel!H490)</f>
        <v>531</v>
      </c>
      <c r="M40" s="87">
        <f>IF($R41=0,"",Wurfzettel!I490)</f>
        <v>10</v>
      </c>
      <c r="O40" s="377"/>
      <c r="P40" s="104" t="s">
        <v>669</v>
      </c>
      <c r="Q40" s="93">
        <v>67</v>
      </c>
      <c r="R40" s="92">
        <f>'Startplan BMF BM Wels2015'!O15</f>
        <v>126</v>
      </c>
      <c r="S40" s="95" t="str">
        <f>IF(R40=0,"",VLOOKUP(R40,Nummern!$A$2:$H$540,2,FALSE))</f>
        <v>HARRER Peter</v>
      </c>
      <c r="T40" s="94" t="str">
        <f>IF(R40=0,"",VLOOKUP(R40,Nummern!$A$2:$H$540,3,FALSE))</f>
        <v>Oberösterreich Herren 1</v>
      </c>
      <c r="U40" s="96" t="str">
        <f>IF(R40="","",VLOOKUP(R40,Nummern!$A$2:$H$540,7,FALSE))</f>
        <v>OÖ 1</v>
      </c>
      <c r="V40" s="93" t="str">
        <f>IF(R40=0,"",VLOOKUP(R40,Nummern!$A$2:$Q$540,17,FALSE))</f>
        <v>AK</v>
      </c>
      <c r="W40" s="87" t="str">
        <f>IF(R40=0,"",VLOOKUP(R40,Nummern!$A$2:$H$540,5,FALSE))</f>
        <v>M</v>
      </c>
      <c r="X40" s="87">
        <f>IF($R40=0,"",Wurfzettel!F170)</f>
        <v>333</v>
      </c>
      <c r="Y40" s="87">
        <f>IF($R40=0,"",Wurfzettel!G170)</f>
        <v>169</v>
      </c>
      <c r="Z40" s="267">
        <f>IF($R40=0,"",Wurfzettel!H170)</f>
        <v>502</v>
      </c>
      <c r="AA40" s="87">
        <f>IF($R40=0,"",Wurfzettel!I170)</f>
        <v>5</v>
      </c>
    </row>
    <row r="41" spans="1:27" ht="15" customHeight="1">
      <c r="A41" s="377"/>
      <c r="B41" s="275" t="s">
        <v>671</v>
      </c>
      <c r="C41" s="93">
        <v>22</v>
      </c>
      <c r="D41" s="92">
        <f>'Startplan BMF BM Wels2015'!C45</f>
        <v>0</v>
      </c>
      <c r="E41" s="95" t="str">
        <f>IF(D41=0,"",VLOOKUP(D41,Nummern!$A$2:$H$540,2,FALSE))</f>
        <v/>
      </c>
      <c r="F41" s="94" t="str">
        <f>IF(D41=0,"",VLOOKUP(D41,Nummern!$A$2:$H$540,3,FALSE))</f>
        <v/>
      </c>
      <c r="G41" s="96" t="e">
        <f>IF(D41="","",VLOOKUP(D41,Nummern!$A$2:$H$540,7,FALSE))</f>
        <v>#N/A</v>
      </c>
      <c r="H41" s="93" t="str">
        <f>IF(D41=0,"",VLOOKUP(D41,Nummern!$A$2:$Q$540,17,FALSE))</f>
        <v/>
      </c>
      <c r="I41" s="87" t="str">
        <f>IF(D41=0,"",VLOOKUP(D41,Nummern!$A$2:$H$540,5,FALSE))</f>
        <v/>
      </c>
      <c r="J41" s="87" t="str">
        <f>IF($R42=0,"",Wurfzettel!F490)</f>
        <v/>
      </c>
      <c r="K41" s="87" t="str">
        <f>IF($R42=0,"",Wurfzettel!G490)</f>
        <v/>
      </c>
      <c r="L41" s="88" t="str">
        <f>IF($R42=0,"",Wurfzettel!H490)</f>
        <v/>
      </c>
      <c r="M41" s="87" t="str">
        <f>IF($R42=0,"",Wurfzettel!I490)</f>
        <v/>
      </c>
      <c r="O41" s="377"/>
      <c r="P41" s="104" t="s">
        <v>670</v>
      </c>
      <c r="Q41" s="93">
        <v>80</v>
      </c>
      <c r="R41" s="92">
        <f>'Startplan BMF BM Wels2015'!I27</f>
        <v>127</v>
      </c>
      <c r="S41" s="95" t="str">
        <f>IF(R41=0,"",VLOOKUP(R41,Nummern!$A$2:$H$540,2,FALSE))</f>
        <v>TÜTTÖ Stefan</v>
      </c>
      <c r="T41" s="94" t="str">
        <f>IF(R41=0,"",VLOOKUP(R41,Nummern!$A$2:$H$540,3,FALSE))</f>
        <v>Oberösterreich Herren 1</v>
      </c>
      <c r="U41" s="96" t="str">
        <f>IF(R41="","",VLOOKUP(R41,Nummern!$A$2:$H$540,7,FALSE))</f>
        <v>OÖ 1</v>
      </c>
      <c r="V41" s="93" t="str">
        <f>IF(R41=0,"",VLOOKUP(R41,Nummern!$A$2:$Q$540,17,FALSE))</f>
        <v>Ü-50</v>
      </c>
      <c r="W41" s="87" t="str">
        <f>IF(R41=0,"",VLOOKUP(R41,Nummern!$A$2:$H$540,5,FALSE))</f>
        <v>M</v>
      </c>
      <c r="X41" s="87">
        <f>IF($R41=0,"",Wurfzettel!F510)</f>
        <v>359</v>
      </c>
      <c r="Y41" s="87">
        <f>IF($R41=0,"",Wurfzettel!G510)</f>
        <v>145</v>
      </c>
      <c r="Z41" s="88">
        <f>IF($R41=0,"",Wurfzettel!H510)</f>
        <v>504</v>
      </c>
      <c r="AA41" s="87">
        <f>IF($R41=0,"",Wurfzettel!I510)</f>
        <v>11</v>
      </c>
    </row>
    <row r="42" spans="1:27" ht="15" customHeight="1" thickBot="1">
      <c r="A42" s="378"/>
      <c r="B42" s="275" t="s">
        <v>672</v>
      </c>
      <c r="C42" s="93">
        <v>23</v>
      </c>
      <c r="D42" s="92">
        <f>'Startplan BMF BM Wels2015'!C45</f>
        <v>0</v>
      </c>
      <c r="E42" s="95" t="str">
        <f>IF(D42=0,"",VLOOKUP(D42,Nummern!$A$2:$H$540,2,FALSE))</f>
        <v/>
      </c>
      <c r="F42" s="94" t="str">
        <f>IF(D42=0,"",VLOOKUP(D42,Nummern!$A$2:$H$540,3,FALSE))</f>
        <v/>
      </c>
      <c r="G42" s="96" t="e">
        <f>IF(D42="","",VLOOKUP(D42,Nummern!$A$2:$H$540,7,FALSE))</f>
        <v>#N/A</v>
      </c>
      <c r="H42" s="93" t="str">
        <f>IF(D42=0,"",VLOOKUP(D42,Nummern!$A$2:$Q$540,17,FALSE))</f>
        <v/>
      </c>
      <c r="I42" s="87" t="str">
        <f>IF(D42=0,"",VLOOKUP(D42,Nummern!$A$2:$H$540,5,FALSE))</f>
        <v/>
      </c>
      <c r="J42" s="87" t="str">
        <f>IF($R43=0,"",Wurfzettel!$F$230)</f>
        <v/>
      </c>
      <c r="K42" s="87" t="str">
        <f>IF($R43=0,"",Wurfzettel!$G$230)</f>
        <v/>
      </c>
      <c r="L42" s="88" t="str">
        <f>IF($R43=0,"",Wurfzettel!$H$230)</f>
        <v/>
      </c>
      <c r="M42" s="87" t="str">
        <f>IF($R43=0,"",Wurfzettel!$I$230)</f>
        <v/>
      </c>
      <c r="O42" s="378"/>
      <c r="P42" s="104" t="s">
        <v>671</v>
      </c>
      <c r="R42" s="92">
        <f>'Startplan BMF BM Wels2015'!L51</f>
        <v>0</v>
      </c>
      <c r="S42" s="95" t="str">
        <f>IF(R42=0,"",VLOOKUP(R42,Nummern!$A$2:$H$540,2,FALSE))</f>
        <v/>
      </c>
      <c r="T42" s="94" t="str">
        <f>IF(R42=0,"",VLOOKUP(R42,Nummern!$A$2:$H$540,3,FALSE))</f>
        <v/>
      </c>
      <c r="X42" s="87" t="str">
        <f>IF($R42=0,"",Wurfzettel!$F$800)</f>
        <v/>
      </c>
      <c r="Y42" s="87" t="str">
        <f>IF($R42=0,"",Wurfzettel!$G$800)</f>
        <v/>
      </c>
      <c r="Z42" s="88" t="str">
        <f>IF($R42=0,"",Wurfzettel!$H$800)</f>
        <v/>
      </c>
      <c r="AA42" s="87" t="str">
        <f>IF($R42=0,"",Wurfzettel!$I$800)</f>
        <v/>
      </c>
    </row>
    <row r="43" spans="1:27" ht="15" customHeight="1">
      <c r="B43" s="219"/>
      <c r="C43" s="164"/>
      <c r="D43" s="165"/>
      <c r="E43" s="166"/>
      <c r="F43" s="249"/>
      <c r="G43" s="96"/>
      <c r="H43" s="93"/>
      <c r="I43" s="87"/>
      <c r="J43" s="88">
        <f>SUM(J37:J42)</f>
        <v>1431</v>
      </c>
      <c r="K43" s="88">
        <f>SUM(K37:K42)</f>
        <v>701</v>
      </c>
      <c r="L43" s="88">
        <f>SUM(L37:L42)</f>
        <v>2132</v>
      </c>
      <c r="M43" s="88">
        <f>SUM(M37:M42)</f>
        <v>29</v>
      </c>
      <c r="P43" s="104" t="s">
        <v>672</v>
      </c>
      <c r="Q43" s="163"/>
      <c r="R43" s="92">
        <f>'Startplan BMF BM Wels2015'!L52</f>
        <v>0</v>
      </c>
      <c r="S43" s="95" t="str">
        <f>IF(R43=0,"",VLOOKUP(R43,Nummern!$A$2:$H$540,2,FALSE))</f>
        <v/>
      </c>
      <c r="T43" s="94" t="str">
        <f>IF(R43=0,"",VLOOKUP(R43,Nummern!$A$2:$H$540,3,FALSE))</f>
        <v/>
      </c>
      <c r="U43" s="163"/>
      <c r="V43" s="163"/>
      <c r="W43" s="163"/>
      <c r="X43" s="87" t="str">
        <f>IF($R43=0,"",Wurfzettel!$F$800)</f>
        <v/>
      </c>
      <c r="Y43" s="87" t="str">
        <f>IF($R43=0,"",Wurfzettel!$G$800)</f>
        <v/>
      </c>
      <c r="Z43" s="88" t="str">
        <f>IF($R43=0,"",Wurfzettel!$H$800)</f>
        <v/>
      </c>
      <c r="AA43" s="87" t="str">
        <f>IF($R43=0,"",Wurfzettel!$I$800)</f>
        <v/>
      </c>
    </row>
    <row r="44" spans="1:27" ht="15" customHeight="1" thickBot="1">
      <c r="B44" s="244"/>
      <c r="C44" s="244"/>
      <c r="D44" s="244"/>
      <c r="E44" s="244"/>
      <c r="F44" s="244"/>
      <c r="G44" s="245"/>
      <c r="H44" s="245"/>
      <c r="I44" s="245"/>
      <c r="J44" s="245"/>
      <c r="K44" s="245"/>
      <c r="L44" s="245"/>
      <c r="M44" s="245"/>
      <c r="P44" s="222"/>
      <c r="Q44" s="163"/>
      <c r="R44" s="224"/>
      <c r="S44" s="225"/>
      <c r="T44" s="226"/>
      <c r="U44" s="163"/>
      <c r="V44" s="163"/>
      <c r="W44" s="163"/>
      <c r="X44" s="88">
        <f>SUM(X38:X43)</f>
        <v>1386</v>
      </c>
      <c r="Y44" s="88">
        <f>SUM(Y38:Y43)</f>
        <v>566</v>
      </c>
      <c r="Z44" s="88">
        <f>SUM(Z38:Z43)</f>
        <v>1952</v>
      </c>
      <c r="AA44" s="88">
        <f>SUM(AA38:AA43)</f>
        <v>54</v>
      </c>
    </row>
    <row r="45" spans="1:27" ht="15" customHeight="1">
      <c r="B45" s="239"/>
      <c r="C45" s="237"/>
      <c r="D45" s="240"/>
      <c r="E45" s="241"/>
      <c r="F45" s="242"/>
      <c r="G45" s="218"/>
      <c r="H45" s="218"/>
      <c r="I45" s="218"/>
      <c r="J45" s="238"/>
      <c r="K45" s="238"/>
      <c r="L45" s="243"/>
      <c r="M45" s="238"/>
      <c r="O45" s="376">
        <v>8</v>
      </c>
      <c r="P45" s="368" t="s">
        <v>758</v>
      </c>
      <c r="Q45" s="368">
        <v>62</v>
      </c>
      <c r="R45" s="368">
        <f>'Startplan BMF BM Wels2015'!F50</f>
        <v>0</v>
      </c>
      <c r="S45" s="368" t="str">
        <f>IF(R45=0,"",VLOOKUP(R45,Nummern!$A$2:$H$540,2,FALSE))</f>
        <v/>
      </c>
      <c r="T45" s="368" t="str">
        <f>IF(R45=0,"",VLOOKUP(R45,Nummern!$A$2:$H$540,3,FALSE))</f>
        <v/>
      </c>
      <c r="U45" s="368" t="e">
        <f>IF(R45="","",VLOOKUP(R45,Nummern!$A$2:$H$540,7,FALSE))</f>
        <v>#N/A</v>
      </c>
      <c r="V45" s="368" t="str">
        <f>IF(R45=0,"",VLOOKUP(R45,Nummern!$A$2:$Q$540,17,FALSE))</f>
        <v/>
      </c>
      <c r="W45" s="368" t="str">
        <f>IF(R45=0,"",VLOOKUP(R45,Nummern!$A$2:$H$540,5,FALSE))</f>
        <v/>
      </c>
      <c r="X45" s="368" t="str">
        <f>IF($R45=0,"",Wurfzettel!$F$620)</f>
        <v/>
      </c>
      <c r="Y45" s="368" t="str">
        <f>IF($R45=0,"",Wurfzettel!$G$620)</f>
        <v/>
      </c>
      <c r="Z45" s="368" t="str">
        <f>IF($R45=0,"",Wurfzettel!$H$620)</f>
        <v/>
      </c>
      <c r="AA45" s="369" t="str">
        <f>IF($R45=0,"",Wurfzettel!$I$620)</f>
        <v/>
      </c>
    </row>
    <row r="46" spans="1:27" ht="15" customHeight="1">
      <c r="B46" s="239"/>
      <c r="C46" s="237"/>
      <c r="D46" s="240"/>
      <c r="E46" s="241"/>
      <c r="F46" s="242"/>
      <c r="G46" s="235"/>
      <c r="H46" s="237"/>
      <c r="I46" s="238"/>
      <c r="J46" s="238"/>
      <c r="K46" s="238"/>
      <c r="L46" s="243"/>
      <c r="M46" s="238"/>
      <c r="O46" s="377"/>
      <c r="P46" s="275" t="s">
        <v>667</v>
      </c>
      <c r="Q46" s="93">
        <v>7</v>
      </c>
      <c r="R46" s="92">
        <f>'Startplan BMF BM Wels2015'!I15</f>
        <v>130</v>
      </c>
      <c r="S46" s="95" t="str">
        <f>IF(R46=0,"",VLOOKUP(R46,Nummern!$A$2:$H$540,2,FALSE))</f>
        <v>DONNERBAUER Günter</v>
      </c>
      <c r="T46" s="94" t="str">
        <f>IF(R46=0,"",VLOOKUP(R46,Nummern!$A$2:$H$540,3,FALSE))</f>
        <v>Oberösterreich Herren 2</v>
      </c>
      <c r="U46" s="96" t="str">
        <f>IF(R46="","",VLOOKUP(R46,Nummern!$A$2:$H$540,7,FALSE))</f>
        <v>OÖ 2</v>
      </c>
      <c r="V46" s="93" t="str">
        <f>IF(R46=0,"",VLOOKUP(R46,Nummern!$A$2:$Q$540,17,FALSE))</f>
        <v>AK</v>
      </c>
      <c r="W46" s="87" t="str">
        <f>IF(R46=0,"",VLOOKUP(R46,Nummern!$A$2:$H$540,5,FALSE))</f>
        <v>M</v>
      </c>
      <c r="X46" s="87">
        <f>IF($R46=0,"",Wurfzettel!F150)</f>
        <v>354</v>
      </c>
      <c r="Y46" s="87">
        <f>IF($R46=0,"",Wurfzettel!G150)</f>
        <v>114</v>
      </c>
      <c r="Z46" s="88">
        <f>IF($R46=0,"",Wurfzettel!H150)</f>
        <v>468</v>
      </c>
      <c r="AA46" s="87">
        <f>IF($R46=0,"",Wurfzettel!I150)</f>
        <v>19</v>
      </c>
    </row>
    <row r="47" spans="1:27" ht="15" customHeight="1">
      <c r="B47" s="239"/>
      <c r="C47" s="247"/>
      <c r="D47" s="240"/>
      <c r="E47" s="241"/>
      <c r="F47" s="242"/>
      <c r="G47" s="235"/>
      <c r="H47" s="237"/>
      <c r="I47" s="238"/>
      <c r="J47" s="238"/>
      <c r="K47" s="238"/>
      <c r="L47" s="243"/>
      <c r="M47" s="238"/>
      <c r="O47" s="377"/>
      <c r="P47" s="275" t="s">
        <v>668</v>
      </c>
      <c r="Q47" s="93">
        <v>8</v>
      </c>
      <c r="R47" s="92">
        <f>'Startplan BMF BM Wels2015'!R11</f>
        <v>131</v>
      </c>
      <c r="S47" s="95" t="str">
        <f>IF(R47=0,"",VLOOKUP(R47,Nummern!$A$2:$H$540,2,FALSE))</f>
        <v xml:space="preserve">Dr. FEINDERT Horst </v>
      </c>
      <c r="T47" s="94" t="str">
        <f>IF(R47=0,"",VLOOKUP(R47,Nummern!$A$2:$H$540,3,FALSE))</f>
        <v>Oberösterreich Herren 2</v>
      </c>
      <c r="U47" s="96" t="str">
        <f>IF(R47="","",VLOOKUP(R47,Nummern!$A$2:$H$540,7,FALSE))</f>
        <v>OÖ 2</v>
      </c>
      <c r="V47" s="93" t="str">
        <f>IF(R47=0,"",VLOOKUP(R47,Nummern!$A$2:$Q$540,17,FALSE))</f>
        <v>AK</v>
      </c>
      <c r="W47" s="87" t="str">
        <f>IF(R47=0,"",VLOOKUP(R47,Nummern!$A$2:$H$540,5,FALSE))</f>
        <v>M</v>
      </c>
      <c r="X47" s="87">
        <f>IF($R47=0,"",Wurfzettel!F60)</f>
        <v>356</v>
      </c>
      <c r="Y47" s="87">
        <f>IF($R47=0,"",Wurfzettel!G60)</f>
        <v>145</v>
      </c>
      <c r="Z47" s="267">
        <f>IF($R47=0,"",Wurfzettel!H60)</f>
        <v>501</v>
      </c>
      <c r="AA47" s="87">
        <f>IF($R47=0,"",Wurfzettel!I60)</f>
        <v>13</v>
      </c>
    </row>
    <row r="48" spans="1:27" ht="15" customHeight="1">
      <c r="B48" s="239"/>
      <c r="C48" s="218"/>
      <c r="D48" s="240"/>
      <c r="E48" s="241"/>
      <c r="F48" s="242"/>
      <c r="G48" s="247"/>
      <c r="H48" s="247"/>
      <c r="I48" s="247"/>
      <c r="J48" s="238"/>
      <c r="K48" s="238"/>
      <c r="L48" s="243"/>
      <c r="M48" s="238"/>
      <c r="O48" s="377"/>
      <c r="P48" s="275" t="s">
        <v>669</v>
      </c>
      <c r="Q48" s="93">
        <v>9</v>
      </c>
      <c r="R48" s="92">
        <f>'Startplan BMF BM Wels2015'!L15</f>
        <v>132</v>
      </c>
      <c r="S48" s="95" t="str">
        <f>IF(R48=0,"",VLOOKUP(R48,Nummern!$A$2:$H$540,2,FALSE))</f>
        <v>AITZETMÜLLER Klaus</v>
      </c>
      <c r="T48" s="94" t="str">
        <f>IF(R48=0,"",VLOOKUP(R48,Nummern!$A$2:$H$540,3,FALSE))</f>
        <v>Oberösterreich Herren 2</v>
      </c>
      <c r="U48" s="96" t="str">
        <f>IF(R48="","",VLOOKUP(R48,Nummern!$A$2:$H$540,7,FALSE))</f>
        <v>OÖ 2</v>
      </c>
      <c r="V48" s="93" t="str">
        <f>IF(R48=0,"",VLOOKUP(R48,Nummern!$A$2:$Q$540,17,FALSE))</f>
        <v>Ü-60</v>
      </c>
      <c r="W48" s="87" t="str">
        <f>IF(R48=0,"",VLOOKUP(R48,Nummern!$A$2:$H$540,5,FALSE))</f>
        <v>M</v>
      </c>
      <c r="X48" s="87">
        <f>IF($R48=0,"",Wurfzettel!F160)</f>
        <v>346</v>
      </c>
      <c r="Y48" s="87">
        <f>IF($R48=0,"",Wurfzettel!G160)</f>
        <v>148</v>
      </c>
      <c r="Z48" s="88">
        <f>IF($R48=0,"",Wurfzettel!H160)</f>
        <v>494</v>
      </c>
      <c r="AA48" s="87">
        <f>IF($R48=0,"",Wurfzettel!I160)</f>
        <v>9</v>
      </c>
    </row>
    <row r="49" spans="2:27" ht="15" customHeight="1">
      <c r="B49" s="239"/>
      <c r="C49" s="237"/>
      <c r="D49" s="240"/>
      <c r="E49" s="241"/>
      <c r="F49" s="242"/>
      <c r="G49" s="235"/>
      <c r="H49" s="237"/>
      <c r="I49" s="238"/>
      <c r="J49" s="238"/>
      <c r="K49" s="238"/>
      <c r="L49" s="243"/>
      <c r="M49" s="238"/>
      <c r="O49" s="377"/>
      <c r="P49" s="275" t="s">
        <v>670</v>
      </c>
      <c r="Q49" s="93">
        <v>12</v>
      </c>
      <c r="R49" s="92">
        <f>'Startplan BMF BM Wels2015'!F25</f>
        <v>133</v>
      </c>
      <c r="S49" s="95" t="str">
        <f>IF(R49=0,"",VLOOKUP(R49,Nummern!$A$2:$H$540,2,FALSE))</f>
        <v>ANDERT Hans</v>
      </c>
      <c r="T49" s="94" t="str">
        <f>IF(R49=0,"",VLOOKUP(R49,Nummern!$A$2:$H$540,3,FALSE))</f>
        <v>Oberösterreich Herren 2</v>
      </c>
      <c r="U49" s="96" t="str">
        <f>IF(R49="","",VLOOKUP(R49,Nummern!$A$2:$H$540,7,FALSE))</f>
        <v>OÖ 2</v>
      </c>
      <c r="V49" s="93" t="str">
        <f>IF(R49=0,"",VLOOKUP(R49,Nummern!$A$2:$Q$540,17,FALSE))</f>
        <v>Ü-60</v>
      </c>
      <c r="W49" s="87" t="str">
        <f>IF(R49=0,"",VLOOKUP(R49,Nummern!$A$2:$H$540,5,FALSE))</f>
        <v>M</v>
      </c>
      <c r="X49" s="87">
        <f>IF($R49=0,"",Wurfzettel!F440)</f>
        <v>345</v>
      </c>
      <c r="Y49" s="87">
        <f>IF($R49=0,"",Wurfzettel!G440)</f>
        <v>147</v>
      </c>
      <c r="Z49" s="88">
        <f>IF($R49=0,"",Wurfzettel!H440)</f>
        <v>492</v>
      </c>
      <c r="AA49" s="87">
        <f>IF($R49=0,"",Wurfzettel!I440)</f>
        <v>12</v>
      </c>
    </row>
    <row r="50" spans="2:27" ht="15" customHeight="1">
      <c r="B50" s="239"/>
      <c r="C50" s="237"/>
      <c r="D50" s="240"/>
      <c r="E50" s="241"/>
      <c r="F50" s="242"/>
      <c r="G50" s="235"/>
      <c r="H50" s="237"/>
      <c r="I50" s="238"/>
      <c r="J50" s="238"/>
      <c r="K50" s="238"/>
      <c r="L50" s="243"/>
      <c r="M50" s="238"/>
      <c r="O50" s="377"/>
      <c r="P50" s="275" t="s">
        <v>671</v>
      </c>
      <c r="Q50" s="93">
        <v>14</v>
      </c>
      <c r="R50" s="92">
        <f>'Startplan BMF BM Wels2015'!C29</f>
        <v>0</v>
      </c>
      <c r="S50" s="95" t="str">
        <f>IF(R50=0,"",VLOOKUP(R50,Nummern!$A$2:$H$540,2,FALSE))</f>
        <v/>
      </c>
      <c r="T50" s="94" t="str">
        <f>IF(R50=0,"",VLOOKUP(R50,Nummern!$A$2:$H$540,3,FALSE))</f>
        <v/>
      </c>
      <c r="U50" s="96" t="e">
        <f>IF(R50="","",VLOOKUP(R50,Nummern!$A$2:$H$540,7,FALSE))</f>
        <v>#N/A</v>
      </c>
      <c r="V50" s="93" t="str">
        <f>IF(R50=0,"",VLOOKUP(R50,Nummern!$A$2:$Q$540,17,FALSE))</f>
        <v/>
      </c>
      <c r="W50" s="87" t="str">
        <f>IF(R50=0,"",VLOOKUP(R50,Nummern!$A$2:$H$540,5,FALSE))</f>
        <v/>
      </c>
      <c r="X50" s="87" t="str">
        <f>IF($R50=0,"",Wurfzettel!$F$140)</f>
        <v/>
      </c>
      <c r="Y50" s="87" t="str">
        <f>IF($R50=0,"",Wurfzettel!$G$140)</f>
        <v/>
      </c>
      <c r="Z50" s="88" t="str">
        <f>IF($R50=0,"",Wurfzettel!$H$140)</f>
        <v/>
      </c>
      <c r="AA50" s="87" t="str">
        <f>IF($R50=0,"",Wurfzettel!$I$140)</f>
        <v/>
      </c>
    </row>
    <row r="51" spans="2:27" ht="15" customHeight="1" thickBot="1">
      <c r="B51" s="239"/>
      <c r="C51" s="237"/>
      <c r="D51" s="240"/>
      <c r="E51" s="241"/>
      <c r="F51" s="242"/>
      <c r="G51" s="235"/>
      <c r="H51" s="237"/>
      <c r="I51" s="238"/>
      <c r="J51" s="238"/>
      <c r="K51" s="238"/>
      <c r="L51" s="243"/>
      <c r="M51" s="238"/>
      <c r="O51" s="378"/>
      <c r="P51" s="275" t="s">
        <v>672</v>
      </c>
      <c r="Q51" s="93">
        <v>15</v>
      </c>
      <c r="R51" s="92">
        <f>'Startplan BMF BM Wels2015'!C29</f>
        <v>0</v>
      </c>
      <c r="S51" s="95" t="str">
        <f>IF(R51=0,"",VLOOKUP(R51,Nummern!$A$2:$H$540,2,FALSE))</f>
        <v/>
      </c>
      <c r="T51" s="94" t="str">
        <f>IF(R51=0,"",VLOOKUP(R51,Nummern!$A$2:$H$540,3,FALSE))</f>
        <v/>
      </c>
      <c r="U51" s="96" t="e">
        <f>IF(R51="","",VLOOKUP(R51,Nummern!$A$2:$H$540,7,FALSE))</f>
        <v>#N/A</v>
      </c>
      <c r="V51" s="93" t="str">
        <f>IF(R51=0,"",VLOOKUP(R51,Nummern!$A$2:$Q$540,17,FALSE))</f>
        <v/>
      </c>
      <c r="W51" s="87" t="str">
        <f>IF(R51=0,"",VLOOKUP(R51,Nummern!$A$2:$H$540,5,FALSE))</f>
        <v/>
      </c>
      <c r="X51" s="87" t="str">
        <f>IF($R51=0,"",Wurfzettel!$F$150)</f>
        <v/>
      </c>
      <c r="Y51" s="87" t="str">
        <f>IF($R51=0,"",Wurfzettel!$G$150)</f>
        <v/>
      </c>
      <c r="Z51" s="88" t="str">
        <f>IF($R51=0,"",Wurfzettel!$H$150)</f>
        <v/>
      </c>
      <c r="AA51" s="87" t="str">
        <f>IF($R51=0,"",Wurfzettel!$I$150)</f>
        <v/>
      </c>
    </row>
    <row r="52" spans="2:27" ht="15" customHeight="1" thickBot="1">
      <c r="B52" s="239"/>
      <c r="C52" s="248"/>
      <c r="D52" s="240"/>
      <c r="E52" s="241"/>
      <c r="F52" s="242"/>
      <c r="G52" s="248"/>
      <c r="H52" s="248"/>
      <c r="I52" s="248"/>
      <c r="J52" s="238"/>
      <c r="K52" s="238"/>
      <c r="L52" s="243"/>
      <c r="M52" s="238"/>
      <c r="P52" s="222"/>
      <c r="Q52" s="223"/>
      <c r="R52" s="224"/>
      <c r="S52" s="225"/>
      <c r="T52" s="226"/>
      <c r="U52" s="96"/>
      <c r="V52" s="93"/>
      <c r="W52" s="87"/>
      <c r="X52" s="88">
        <f>SUM(X46:X51)</f>
        <v>1401</v>
      </c>
      <c r="Y52" s="88">
        <f>SUM(Y46:Y51)</f>
        <v>554</v>
      </c>
      <c r="Z52" s="88">
        <f>SUM(Z46:Z51)</f>
        <v>1955</v>
      </c>
      <c r="AA52" s="88">
        <f>SUM(AA46:AA51)</f>
        <v>53</v>
      </c>
    </row>
    <row r="53" spans="2:27" ht="15.75">
      <c r="B53" s="239"/>
      <c r="C53" s="218"/>
      <c r="D53" s="240"/>
      <c r="E53" s="241"/>
      <c r="F53" s="242"/>
      <c r="G53" s="218"/>
      <c r="H53" s="218"/>
      <c r="I53" s="218"/>
      <c r="J53" s="238"/>
      <c r="K53" s="238"/>
      <c r="L53" s="243"/>
      <c r="M53" s="238"/>
      <c r="O53" s="376">
        <v>9</v>
      </c>
      <c r="P53" s="368" t="s">
        <v>759</v>
      </c>
      <c r="Q53" s="368">
        <v>62</v>
      </c>
      <c r="R53" s="368">
        <f>'Startplan BMF BM Wels2015'!F58</f>
        <v>0</v>
      </c>
      <c r="S53" s="368" t="str">
        <f>IF(R53=0,"",VLOOKUP(R53,Nummern!$A$2:$H$540,2,FALSE))</f>
        <v/>
      </c>
      <c r="T53" s="368" t="str">
        <f>IF(R53=0,"",VLOOKUP(R53,Nummern!$A$2:$H$540,3,FALSE))</f>
        <v/>
      </c>
      <c r="U53" s="368" t="e">
        <f>IF(R53="","",VLOOKUP(R53,Nummern!$A$2:$H$540,7,FALSE))</f>
        <v>#N/A</v>
      </c>
      <c r="V53" s="368" t="str">
        <f>IF(R53=0,"",VLOOKUP(R53,Nummern!$A$2:$Q$540,17,FALSE))</f>
        <v/>
      </c>
      <c r="W53" s="368" t="str">
        <f>IF(R53=0,"",VLOOKUP(R53,Nummern!$A$2:$H$540,5,FALSE))</f>
        <v/>
      </c>
      <c r="X53" s="368" t="str">
        <f>IF($R53=0,"",Wurfzettel!$F$620)</f>
        <v/>
      </c>
      <c r="Y53" s="368" t="str">
        <f>IF($R53=0,"",Wurfzettel!$G$620)</f>
        <v/>
      </c>
      <c r="Z53" s="368" t="str">
        <f>IF($R53=0,"",Wurfzettel!$H$620)</f>
        <v/>
      </c>
      <c r="AA53" s="369" t="str">
        <f>IF($R53=0,"",Wurfzettel!$I$620)</f>
        <v/>
      </c>
    </row>
    <row r="54" spans="2:27" ht="15">
      <c r="B54" s="239"/>
      <c r="C54" s="237"/>
      <c r="D54" s="240"/>
      <c r="E54" s="241"/>
      <c r="F54" s="242"/>
      <c r="G54" s="235"/>
      <c r="H54" s="237"/>
      <c r="I54" s="238"/>
      <c r="J54" s="238"/>
      <c r="K54" s="238"/>
      <c r="L54" s="243"/>
      <c r="M54" s="238"/>
      <c r="O54" s="377"/>
      <c r="P54" s="275" t="s">
        <v>667</v>
      </c>
      <c r="Q54" s="93">
        <v>20</v>
      </c>
      <c r="R54" s="92">
        <f>'Startplan BMF BM Wels2015'!O11</f>
        <v>136</v>
      </c>
      <c r="S54" s="95" t="str">
        <f>IF(R54=0,"",VLOOKUP(R54,Nummern!$A$2:$H$540,2,FALSE))</f>
        <v>LEHNER Christian</v>
      </c>
      <c r="T54" s="94" t="str">
        <f>IF(R54=0,"",VLOOKUP(R54,Nummern!$A$2:$H$540,3,FALSE))</f>
        <v>Öberösterreich Herren 3</v>
      </c>
      <c r="U54" s="96" t="str">
        <f>IF(R54="","",VLOOKUP(R54,Nummern!$A$2:$H$540,7,FALSE))</f>
        <v>OÖ 3</v>
      </c>
      <c r="V54" s="93" t="str">
        <f>IF(R54=0,"",VLOOKUP(R54,Nummern!$A$2:$Q$540,17,FALSE))</f>
        <v>Ü-60</v>
      </c>
      <c r="W54" s="87" t="str">
        <f>IF(R54=0,"",VLOOKUP(R54,Nummern!$A$2:$H$540,5,FALSE))</f>
        <v>M</v>
      </c>
      <c r="X54" s="87">
        <f>IF($R54=0,"",Wurfzettel!F50)</f>
        <v>336</v>
      </c>
      <c r="Y54" s="87">
        <f>IF($R54=0,"",Wurfzettel!G50)</f>
        <v>139</v>
      </c>
      <c r="Z54" s="88">
        <f>IF($R54=0,"",Wurfzettel!H50)</f>
        <v>475</v>
      </c>
      <c r="AA54" s="87">
        <f>IF($R54=0,"",Wurfzettel!I50)</f>
        <v>10</v>
      </c>
    </row>
    <row r="55" spans="2:27" ht="15" customHeight="1">
      <c r="B55" s="239"/>
      <c r="C55" s="248"/>
      <c r="D55" s="240"/>
      <c r="E55" s="241"/>
      <c r="F55" s="242"/>
      <c r="G55" s="248"/>
      <c r="H55" s="248"/>
      <c r="I55" s="248"/>
      <c r="J55" s="238"/>
      <c r="K55" s="238"/>
      <c r="L55" s="243"/>
      <c r="M55" s="238"/>
      <c r="O55" s="377"/>
      <c r="P55" s="275" t="s">
        <v>668</v>
      </c>
      <c r="Q55" s="93">
        <v>25</v>
      </c>
      <c r="R55" s="92">
        <f>'Startplan BMF BM Wels2015'!F13</f>
        <v>137</v>
      </c>
      <c r="S55" s="95" t="str">
        <f>IF(R55=0,"",VLOOKUP(R55,Nummern!$A$2:$H$540,2,FALSE))</f>
        <v>GRABENBERGER Herbert</v>
      </c>
      <c r="T55" s="94" t="str">
        <f>IF(R55=0,"",VLOOKUP(R55,Nummern!$A$2:$H$540,3,FALSE))</f>
        <v>Öberösterreich Herren 3</v>
      </c>
      <c r="U55" s="96" t="str">
        <f>IF(R55="","",VLOOKUP(R55,Nummern!$A$2:$H$540,7,FALSE))</f>
        <v>OÖ 3</v>
      </c>
      <c r="V55" s="93" t="str">
        <f>IF(R55=0,"",VLOOKUP(R55,Nummern!$A$2:$Q$540,17,FALSE))</f>
        <v>Ü-60</v>
      </c>
      <c r="W55" s="87" t="str">
        <f>IF(R55=0,"",VLOOKUP(R55,Nummern!$A$2:$H$540,5,FALSE))</f>
        <v>M</v>
      </c>
      <c r="X55" s="87">
        <f>IF($R55=0,"",Wurfzettel!F80)</f>
        <v>321</v>
      </c>
      <c r="Y55" s="87">
        <f>IF($R55=0,"",Wurfzettel!G80)</f>
        <v>121</v>
      </c>
      <c r="Z55" s="88">
        <f>IF($R55=0,"",Wurfzettel!H80)</f>
        <v>442</v>
      </c>
      <c r="AA55" s="87">
        <f>IF($R55=0,"",Wurfzettel!I80)</f>
        <v>17</v>
      </c>
    </row>
    <row r="56" spans="2:27" ht="15">
      <c r="B56" s="239"/>
      <c r="C56" s="248"/>
      <c r="D56" s="240"/>
      <c r="E56" s="241"/>
      <c r="F56" s="242"/>
      <c r="G56" s="248"/>
      <c r="H56" s="248"/>
      <c r="I56" s="248"/>
      <c r="J56" s="238"/>
      <c r="K56" s="238"/>
      <c r="L56" s="243"/>
      <c r="M56" s="238"/>
      <c r="O56" s="377"/>
      <c r="P56" s="275" t="s">
        <v>669</v>
      </c>
      <c r="Q56" s="93">
        <v>26</v>
      </c>
      <c r="R56" s="92">
        <f>'Startplan BMF BM Wels2015'!I19</f>
        <v>138</v>
      </c>
      <c r="S56" s="95" t="str">
        <f>IF(R56=0,"",VLOOKUP(R56,Nummern!$A$2:$H$540,2,FALSE))</f>
        <v>PASCHINGER Josef</v>
      </c>
      <c r="T56" s="94" t="str">
        <f>IF(R56=0,"",VLOOKUP(R56,Nummern!$A$2:$H$540,3,FALSE))</f>
        <v>Öberösterreich Herren 3</v>
      </c>
      <c r="U56" s="96" t="str">
        <f>IF(R56="","",VLOOKUP(R56,Nummern!$A$2:$H$540,7,FALSE))</f>
        <v>OÖ 3</v>
      </c>
      <c r="V56" s="93" t="str">
        <f>IF(R56=0,"",VLOOKUP(R56,Nummern!$A$2:$Q$540,17,FALSE))</f>
        <v>Ü-60</v>
      </c>
      <c r="W56" s="87" t="str">
        <f>IF(R56=0,"",VLOOKUP(R56,Nummern!$A$2:$H$540,5,FALSE))</f>
        <v>M</v>
      </c>
      <c r="X56" s="87">
        <f>IF($R56=0,"",Wurfzettel!F270)</f>
        <v>349</v>
      </c>
      <c r="Y56" s="87">
        <f>IF($R56=0,"",Wurfzettel!G270)</f>
        <v>121</v>
      </c>
      <c r="Z56" s="88">
        <f>IF($R56=0,"",Wurfzettel!H270)</f>
        <v>470</v>
      </c>
      <c r="AA56" s="87">
        <f>IF($R56=0,"",Wurfzettel!I270)</f>
        <v>12</v>
      </c>
    </row>
    <row r="57" spans="2:27" ht="15">
      <c r="B57" s="239"/>
      <c r="C57" s="237"/>
      <c r="D57" s="240"/>
      <c r="E57" s="241"/>
      <c r="F57" s="242"/>
      <c r="G57" s="235"/>
      <c r="H57" s="237"/>
      <c r="I57" s="238"/>
      <c r="J57" s="238"/>
      <c r="K57" s="238"/>
      <c r="L57" s="243"/>
      <c r="M57" s="238"/>
      <c r="O57" s="377"/>
      <c r="P57" s="275" t="s">
        <v>670</v>
      </c>
      <c r="Q57" s="93">
        <v>27</v>
      </c>
      <c r="R57" s="92">
        <f>'Startplan BMF BM Wels2015'!L25</f>
        <v>139</v>
      </c>
      <c r="S57" s="95" t="str">
        <f>IF(R57=0,"",VLOOKUP(R57,Nummern!$A$2:$H$540,2,FALSE))</f>
        <v>LARNDORFER Peter</v>
      </c>
      <c r="T57" s="94" t="str">
        <f>IF(R57=0,"",VLOOKUP(R57,Nummern!$A$2:$H$540,3,FALSE))</f>
        <v>Öberösterreich Herren 3</v>
      </c>
      <c r="U57" s="96" t="str">
        <f>IF(R57="","",VLOOKUP(R57,Nummern!$A$2:$H$540,7,FALSE))</f>
        <v>OÖ 3</v>
      </c>
      <c r="V57" s="93" t="str">
        <f>IF(R57=0,"",VLOOKUP(R57,Nummern!$A$2:$Q$540,17,FALSE))</f>
        <v>AK</v>
      </c>
      <c r="W57" s="87" t="str">
        <f>IF(R57=0,"",VLOOKUP(R57,Nummern!$A$2:$H$540,5,FALSE))</f>
        <v>M</v>
      </c>
      <c r="X57" s="87">
        <f>IF($R57=0,"",Wurfzettel!F460)</f>
        <v>319</v>
      </c>
      <c r="Y57" s="87">
        <f>IF($R57=0,"",Wurfzettel!G460)</f>
        <v>130</v>
      </c>
      <c r="Z57" s="88">
        <f>IF($R57=0,"",Wurfzettel!H460)</f>
        <v>449</v>
      </c>
      <c r="AA57" s="87">
        <f>IF($R57=0,"",Wurfzettel!I460)</f>
        <v>16</v>
      </c>
    </row>
    <row r="58" spans="2:27" ht="15" customHeight="1">
      <c r="B58" s="239"/>
      <c r="C58" s="248"/>
      <c r="D58" s="240"/>
      <c r="E58" s="241"/>
      <c r="F58" s="242"/>
      <c r="G58" s="248"/>
      <c r="H58" s="248"/>
      <c r="I58" s="248"/>
      <c r="J58" s="238"/>
      <c r="K58" s="238"/>
      <c r="L58" s="243"/>
      <c r="M58" s="238"/>
      <c r="O58" s="377"/>
      <c r="P58" s="275" t="s">
        <v>671</v>
      </c>
      <c r="Q58" s="93">
        <v>29</v>
      </c>
      <c r="R58" s="92">
        <f>'Startplan BMF BM Wels2015'!C29</f>
        <v>0</v>
      </c>
      <c r="S58" s="95" t="str">
        <f>IF(R58=0,"",VLOOKUP(R58,Nummern!$A$2:$H$540,2,FALSE))</f>
        <v/>
      </c>
      <c r="T58" s="94" t="str">
        <f>IF(R58=0,"",VLOOKUP(R58,Nummern!$A$2:$H$540,3,FALSE))</f>
        <v/>
      </c>
      <c r="U58" s="96" t="e">
        <f>IF(R58="","",VLOOKUP(R58,Nummern!$A$2:$H$540,7,FALSE))</f>
        <v>#N/A</v>
      </c>
      <c r="V58" s="93" t="str">
        <f>IF(R58=0,"",VLOOKUP(R58,Nummern!$A$2:$Q$540,17,FALSE))</f>
        <v/>
      </c>
      <c r="W58" s="87" t="str">
        <f>IF(R58=0,"",VLOOKUP(R58,Nummern!$A$2:$H$540,5,FALSE))</f>
        <v/>
      </c>
      <c r="X58" s="87" t="str">
        <f>IF($R58=0,"",Wurfzettel!$F$290)</f>
        <v/>
      </c>
      <c r="Y58" s="87" t="str">
        <f>IF($R58=0,"",Wurfzettel!$G$290)</f>
        <v/>
      </c>
      <c r="Z58" s="88" t="str">
        <f>IF($R58=0,"",Wurfzettel!$H$290)</f>
        <v/>
      </c>
      <c r="AA58" s="87" t="str">
        <f>IF($R58=0,"",Wurfzettel!$I$290)</f>
        <v/>
      </c>
    </row>
    <row r="59" spans="2:27" ht="15.75" thickBot="1">
      <c r="B59" s="239"/>
      <c r="C59" s="248"/>
      <c r="D59" s="240"/>
      <c r="E59" s="241"/>
      <c r="F59" s="242"/>
      <c r="G59" s="248"/>
      <c r="H59" s="248"/>
      <c r="I59" s="248"/>
      <c r="J59" s="238"/>
      <c r="K59" s="238"/>
      <c r="L59" s="243"/>
      <c r="M59" s="238"/>
      <c r="O59" s="378"/>
      <c r="P59" s="275" t="s">
        <v>672</v>
      </c>
      <c r="Q59" s="93">
        <v>30</v>
      </c>
      <c r="R59" s="92">
        <f>'Startplan BMF BM Wels2015'!C29</f>
        <v>0</v>
      </c>
      <c r="S59" s="95" t="str">
        <f>IF(R59=0,"",VLOOKUP(R59,Nummern!$A$2:$H$540,2,FALSE))</f>
        <v/>
      </c>
      <c r="T59" s="94" t="str">
        <f>IF(R59=0,"",VLOOKUP(R59,Nummern!$A$2:$H$540,3,FALSE))</f>
        <v/>
      </c>
      <c r="U59" s="96" t="e">
        <f>IF(R59="","",VLOOKUP(R59,Nummern!$A$2:$H$540,7,FALSE))</f>
        <v>#N/A</v>
      </c>
      <c r="V59" s="93" t="str">
        <f>IF(R59=0,"",VLOOKUP(R59,Nummern!$A$2:$Q$540,17,FALSE))</f>
        <v/>
      </c>
      <c r="W59" s="87" t="str">
        <f>IF(R59=0,"",VLOOKUP(R59,Nummern!$A$2:$H$540,5,FALSE))</f>
        <v/>
      </c>
      <c r="X59" s="87" t="str">
        <f>IF($R59=0,"",Wurfzettel!$F$300)</f>
        <v/>
      </c>
      <c r="Y59" s="87" t="str">
        <f>IF($R59=0,"",Wurfzettel!$G$300)</f>
        <v/>
      </c>
      <c r="Z59" s="88" t="str">
        <f>IF($R59=0,"",Wurfzettel!$H$300)</f>
        <v/>
      </c>
      <c r="AA59" s="87" t="str">
        <f>IF($R59=0,"",Wurfzettel!$I$300)</f>
        <v/>
      </c>
    </row>
    <row r="60" spans="2:27" ht="15">
      <c r="B60" s="239"/>
      <c r="C60" s="248"/>
      <c r="D60" s="240"/>
      <c r="E60" s="241"/>
      <c r="F60" s="242"/>
      <c r="G60" s="248"/>
      <c r="H60" s="248"/>
      <c r="I60" s="248"/>
      <c r="J60" s="238"/>
      <c r="K60" s="238"/>
      <c r="L60" s="243"/>
      <c r="M60" s="238"/>
      <c r="P60" s="219"/>
      <c r="Q60" s="164"/>
      <c r="R60" s="165"/>
      <c r="S60" s="166"/>
      <c r="T60" s="249"/>
      <c r="U60" s="250"/>
      <c r="V60" s="251"/>
      <c r="W60" s="217"/>
      <c r="X60" s="88">
        <f>SUM(X54:X59)</f>
        <v>1325</v>
      </c>
      <c r="Y60" s="88">
        <f>SUM(Y54:Y59)</f>
        <v>511</v>
      </c>
      <c r="Z60" s="88">
        <f>SUM(Z54:Z59)</f>
        <v>1836</v>
      </c>
      <c r="AA60" s="88">
        <f>SUM(AA54:AA59)</f>
        <v>55</v>
      </c>
    </row>
    <row r="61" spans="2:27" ht="15.75" customHeight="1">
      <c r="B61" s="239"/>
      <c r="C61" s="248"/>
      <c r="D61" s="240"/>
      <c r="E61" s="241"/>
      <c r="F61" s="242"/>
      <c r="G61" s="248"/>
      <c r="H61" s="248"/>
      <c r="I61" s="248"/>
      <c r="J61" s="238"/>
      <c r="K61" s="238"/>
      <c r="L61" s="243"/>
      <c r="M61" s="238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</row>
    <row r="62" spans="2:27" ht="15">
      <c r="B62" s="239"/>
      <c r="C62" s="248"/>
      <c r="D62" s="240"/>
      <c r="E62" s="241"/>
      <c r="F62" s="242"/>
      <c r="G62" s="248"/>
      <c r="H62" s="248"/>
      <c r="I62" s="248"/>
      <c r="J62" s="238"/>
      <c r="K62" s="238"/>
      <c r="L62" s="243"/>
      <c r="M62" s="238"/>
      <c r="P62" s="239"/>
      <c r="Q62" s="237"/>
      <c r="R62" s="240"/>
      <c r="S62" s="241"/>
      <c r="T62" s="242"/>
      <c r="U62" s="235"/>
      <c r="V62" s="237"/>
      <c r="W62" s="238"/>
      <c r="X62" s="238"/>
      <c r="Y62" s="238"/>
      <c r="Z62" s="243"/>
      <c r="AA62" s="238"/>
    </row>
    <row r="63" spans="2:27" ht="15.75" customHeight="1">
      <c r="B63" s="239"/>
      <c r="C63" s="248"/>
      <c r="D63" s="240"/>
      <c r="E63" s="241"/>
      <c r="F63" s="242"/>
      <c r="G63" s="248"/>
      <c r="H63" s="248"/>
      <c r="I63" s="248"/>
      <c r="J63" s="238"/>
      <c r="K63" s="238"/>
      <c r="L63" s="243"/>
      <c r="M63" s="238"/>
      <c r="P63" s="239"/>
      <c r="Q63" s="237"/>
      <c r="R63" s="240"/>
      <c r="S63" s="241"/>
      <c r="T63" s="242"/>
      <c r="U63" s="235"/>
      <c r="V63" s="237"/>
      <c r="W63" s="238"/>
      <c r="X63" s="238"/>
      <c r="Y63" s="238"/>
      <c r="Z63" s="243"/>
      <c r="AA63" s="238"/>
    </row>
    <row r="64" spans="2:27" ht="15.75" customHeight="1">
      <c r="B64" s="239"/>
      <c r="C64" s="248"/>
      <c r="D64" s="240"/>
      <c r="E64" s="241"/>
      <c r="F64" s="242"/>
      <c r="G64" s="248"/>
      <c r="H64" s="248"/>
      <c r="I64" s="248"/>
      <c r="J64" s="238"/>
      <c r="K64" s="238"/>
      <c r="L64" s="243"/>
      <c r="M64" s="238"/>
      <c r="P64" s="239"/>
      <c r="Q64" s="237"/>
      <c r="R64" s="240"/>
      <c r="S64" s="241"/>
      <c r="T64" s="242"/>
      <c r="U64" s="235"/>
      <c r="V64" s="237"/>
      <c r="W64" s="238"/>
      <c r="X64" s="238"/>
      <c r="Y64" s="238"/>
      <c r="Z64" s="243"/>
      <c r="AA64" s="238"/>
    </row>
    <row r="65" spans="2:27" ht="15.75" customHeight="1">
      <c r="B65" s="239"/>
      <c r="C65" s="248"/>
      <c r="D65" s="240"/>
      <c r="E65" s="241"/>
      <c r="F65" s="242"/>
      <c r="G65" s="248"/>
      <c r="H65" s="248"/>
      <c r="I65" s="248"/>
      <c r="J65" s="238"/>
      <c r="K65" s="238"/>
      <c r="L65" s="243"/>
      <c r="M65" s="238"/>
      <c r="P65" s="239"/>
      <c r="Q65" s="237"/>
      <c r="R65" s="240"/>
      <c r="S65" s="241"/>
      <c r="T65" s="242"/>
      <c r="U65" s="235"/>
      <c r="V65" s="237"/>
      <c r="W65" s="238"/>
      <c r="X65" s="238"/>
      <c r="Y65" s="238"/>
      <c r="Z65" s="243"/>
      <c r="AA65" s="238"/>
    </row>
    <row r="66" spans="2:27" ht="15.75" customHeight="1">
      <c r="B66" s="239"/>
      <c r="C66" s="248"/>
      <c r="D66" s="240"/>
      <c r="E66" s="241"/>
      <c r="F66" s="242"/>
      <c r="G66" s="248"/>
      <c r="H66" s="248"/>
      <c r="I66" s="248"/>
      <c r="J66" s="238"/>
      <c r="K66" s="238"/>
      <c r="L66" s="243"/>
      <c r="M66" s="238"/>
      <c r="P66" s="239"/>
      <c r="Q66" s="237"/>
      <c r="R66" s="240"/>
      <c r="S66" s="241"/>
      <c r="T66" s="242"/>
      <c r="U66" s="235"/>
      <c r="V66" s="237"/>
      <c r="W66" s="238"/>
      <c r="X66" s="238"/>
      <c r="Y66" s="238"/>
      <c r="Z66" s="243"/>
      <c r="AA66" s="238"/>
    </row>
    <row r="67" spans="2:27" ht="15" customHeight="1">
      <c r="B67" s="239"/>
      <c r="C67" s="248"/>
      <c r="D67" s="240"/>
      <c r="E67" s="241"/>
      <c r="F67" s="242"/>
      <c r="G67" s="248"/>
      <c r="H67" s="248"/>
      <c r="I67" s="248"/>
      <c r="J67" s="238"/>
      <c r="K67" s="238"/>
      <c r="L67" s="243"/>
      <c r="M67" s="238"/>
      <c r="P67" s="239"/>
      <c r="Q67" s="237"/>
      <c r="R67" s="240"/>
      <c r="S67" s="241"/>
      <c r="T67" s="242"/>
      <c r="U67" s="235"/>
      <c r="V67" s="237"/>
      <c r="W67" s="238"/>
      <c r="X67" s="238"/>
      <c r="Y67" s="238"/>
      <c r="Z67" s="243"/>
      <c r="AA67" s="238"/>
    </row>
    <row r="68" spans="2:27" ht="15" customHeight="1">
      <c r="B68" s="239"/>
      <c r="C68" s="248"/>
      <c r="D68" s="240"/>
      <c r="E68" s="241"/>
      <c r="F68" s="242"/>
      <c r="G68" s="248"/>
      <c r="H68" s="248"/>
      <c r="I68" s="248"/>
      <c r="J68" s="238"/>
      <c r="K68" s="238"/>
      <c r="L68" s="243"/>
      <c r="M68" s="238"/>
      <c r="P68" s="239"/>
      <c r="Q68" s="237"/>
      <c r="R68" s="240"/>
      <c r="S68" s="241"/>
      <c r="T68" s="242"/>
      <c r="U68" s="235"/>
      <c r="V68" s="237"/>
      <c r="W68" s="238"/>
      <c r="X68" s="243"/>
      <c r="Y68" s="243"/>
      <c r="Z68" s="243"/>
      <c r="AA68" s="243"/>
    </row>
    <row r="69" spans="2:27" ht="15.75">
      <c r="B69" s="239"/>
      <c r="C69" s="248"/>
      <c r="D69" s="240"/>
      <c r="E69" s="241"/>
      <c r="F69" s="242"/>
      <c r="G69" s="248"/>
      <c r="H69" s="248"/>
      <c r="I69" s="248"/>
      <c r="J69" s="238"/>
      <c r="K69" s="238"/>
      <c r="L69" s="243"/>
      <c r="M69" s="238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</row>
    <row r="70" spans="2:27" ht="15" customHeight="1">
      <c r="B70" s="239"/>
      <c r="C70" s="248"/>
      <c r="D70" s="240"/>
      <c r="E70" s="241"/>
      <c r="F70" s="242"/>
      <c r="G70" s="248"/>
      <c r="H70" s="248"/>
      <c r="I70" s="248"/>
      <c r="J70" s="238"/>
      <c r="K70" s="238"/>
      <c r="L70" s="243"/>
      <c r="M70" s="238"/>
      <c r="P70" s="239"/>
      <c r="Q70" s="248"/>
      <c r="R70" s="240"/>
      <c r="S70" s="241"/>
      <c r="T70" s="242"/>
      <c r="U70" s="248"/>
      <c r="V70" s="248"/>
      <c r="W70" s="248"/>
      <c r="X70" s="238"/>
      <c r="Y70" s="238"/>
      <c r="Z70" s="243"/>
      <c r="AA70" s="238"/>
    </row>
    <row r="71" spans="2:27" ht="15" customHeight="1">
      <c r="B71" s="239"/>
      <c r="C71" s="248"/>
      <c r="D71" s="240"/>
      <c r="E71" s="241"/>
      <c r="F71" s="242"/>
      <c r="G71" s="248"/>
      <c r="H71" s="248"/>
      <c r="I71" s="248"/>
      <c r="J71" s="238"/>
      <c r="K71" s="238"/>
      <c r="L71" s="243"/>
      <c r="M71" s="238"/>
      <c r="P71" s="239"/>
      <c r="Q71" s="248"/>
      <c r="R71" s="240"/>
      <c r="S71" s="241"/>
      <c r="T71" s="242"/>
      <c r="U71" s="248"/>
      <c r="V71" s="248"/>
      <c r="W71" s="248"/>
      <c r="X71" s="238"/>
      <c r="Y71" s="238"/>
      <c r="Z71" s="243"/>
      <c r="AA71" s="238"/>
    </row>
    <row r="72" spans="2:27" ht="15" customHeight="1">
      <c r="B72" s="239"/>
      <c r="C72" s="248"/>
      <c r="D72" s="240"/>
      <c r="E72" s="241"/>
      <c r="F72" s="242"/>
      <c r="G72" s="248"/>
      <c r="H72" s="248"/>
      <c r="I72" s="248"/>
      <c r="J72" s="238"/>
      <c r="K72" s="238"/>
      <c r="L72" s="243"/>
      <c r="M72" s="238"/>
      <c r="P72" s="239"/>
      <c r="Q72" s="248"/>
      <c r="R72" s="240"/>
      <c r="S72" s="241"/>
      <c r="T72" s="242"/>
      <c r="U72" s="235"/>
      <c r="V72" s="237"/>
      <c r="W72" s="238"/>
      <c r="X72" s="238"/>
      <c r="Y72" s="238"/>
      <c r="Z72" s="243"/>
      <c r="AA72" s="238"/>
    </row>
    <row r="73" spans="2:27" ht="15">
      <c r="B73" s="239"/>
      <c r="C73" s="237"/>
      <c r="D73" s="240"/>
      <c r="E73" s="241"/>
      <c r="F73" s="242"/>
      <c r="G73" s="235"/>
      <c r="H73" s="237"/>
      <c r="I73" s="238"/>
      <c r="J73" s="238"/>
      <c r="K73" s="238"/>
      <c r="L73" s="243"/>
      <c r="M73" s="238"/>
      <c r="P73" s="239"/>
      <c r="Q73" s="248"/>
      <c r="R73" s="240"/>
      <c r="S73" s="241"/>
      <c r="T73" s="242"/>
      <c r="U73" s="248"/>
      <c r="V73" s="248"/>
      <c r="W73" s="248"/>
      <c r="X73" s="238"/>
      <c r="Y73" s="238"/>
      <c r="Z73" s="243"/>
      <c r="AA73" s="238"/>
    </row>
    <row r="74" spans="2:27" ht="15">
      <c r="B74" s="239"/>
      <c r="C74" s="237"/>
      <c r="D74" s="240"/>
      <c r="E74" s="241"/>
      <c r="F74" s="242"/>
      <c r="G74" s="235"/>
      <c r="H74" s="237"/>
      <c r="I74" s="238"/>
      <c r="J74" s="238"/>
      <c r="K74" s="238"/>
      <c r="L74" s="243"/>
      <c r="M74" s="238"/>
      <c r="P74" s="239"/>
      <c r="Q74" s="248"/>
      <c r="R74" s="240"/>
      <c r="S74" s="241"/>
      <c r="T74" s="242"/>
      <c r="U74" s="248"/>
      <c r="V74" s="248"/>
      <c r="W74" s="248"/>
      <c r="X74" s="238"/>
      <c r="Y74" s="238"/>
      <c r="Z74" s="243"/>
      <c r="AA74" s="238"/>
    </row>
    <row r="75" spans="2:27" ht="15">
      <c r="B75" s="239"/>
      <c r="C75" s="237"/>
      <c r="D75" s="240"/>
      <c r="E75" s="241"/>
      <c r="F75" s="242"/>
      <c r="G75" s="235"/>
      <c r="H75" s="237"/>
      <c r="I75" s="238"/>
      <c r="J75" s="238"/>
      <c r="K75" s="238"/>
      <c r="L75" s="243"/>
      <c r="M75" s="238"/>
      <c r="P75" s="239"/>
      <c r="Q75" s="248"/>
      <c r="R75" s="240"/>
      <c r="S75" s="241"/>
      <c r="T75" s="242"/>
      <c r="U75" s="248"/>
      <c r="V75" s="248"/>
      <c r="W75" s="248"/>
      <c r="X75" s="238"/>
      <c r="Y75" s="238"/>
      <c r="Z75" s="243"/>
      <c r="AA75" s="238"/>
    </row>
    <row r="76" spans="2:27" ht="15">
      <c r="B76" s="239"/>
      <c r="C76" s="237"/>
      <c r="D76" s="240"/>
      <c r="E76" s="241"/>
      <c r="F76" s="242"/>
      <c r="G76" s="235"/>
      <c r="H76" s="237"/>
      <c r="I76" s="238"/>
      <c r="J76" s="238"/>
      <c r="K76" s="238"/>
      <c r="L76" s="243"/>
      <c r="M76" s="238"/>
      <c r="P76" s="239"/>
      <c r="Q76" s="248"/>
      <c r="R76" s="240"/>
      <c r="S76" s="241"/>
      <c r="T76" s="242"/>
      <c r="U76" s="248"/>
      <c r="V76" s="248"/>
      <c r="W76" s="248"/>
      <c r="X76" s="243"/>
      <c r="Y76" s="243"/>
      <c r="Z76" s="243"/>
      <c r="AA76" s="243"/>
    </row>
    <row r="77" spans="2:27" ht="15.75">
      <c r="B77" s="239"/>
      <c r="C77" s="237"/>
      <c r="D77" s="240"/>
      <c r="E77" s="241"/>
      <c r="F77" s="242"/>
      <c r="G77" s="235"/>
      <c r="H77" s="237"/>
      <c r="I77" s="238"/>
      <c r="J77" s="238"/>
      <c r="K77" s="238"/>
      <c r="L77" s="243"/>
      <c r="M77" s="238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</row>
    <row r="78" spans="2:27" s="90" customFormat="1" ht="15.75" customHeight="1">
      <c r="B78" s="239"/>
      <c r="C78" s="237"/>
      <c r="D78" s="240"/>
      <c r="E78" s="241"/>
      <c r="F78" s="242"/>
      <c r="G78" s="235"/>
      <c r="H78" s="237"/>
      <c r="I78" s="238"/>
      <c r="J78" s="238"/>
      <c r="K78" s="238"/>
      <c r="L78" s="243"/>
      <c r="M78" s="238"/>
      <c r="P78" s="239"/>
      <c r="Q78" s="247"/>
      <c r="R78" s="240"/>
      <c r="S78" s="241"/>
      <c r="T78" s="242"/>
      <c r="U78" s="247"/>
      <c r="V78" s="247"/>
      <c r="W78" s="247"/>
      <c r="X78" s="238"/>
      <c r="Y78" s="238"/>
      <c r="Z78" s="243"/>
      <c r="AA78" s="238"/>
    </row>
    <row r="79" spans="2:27" ht="15.75" customHeight="1">
      <c r="B79" s="239"/>
      <c r="C79" s="248"/>
      <c r="D79" s="240"/>
      <c r="E79" s="241"/>
      <c r="F79" s="242"/>
      <c r="G79" s="248"/>
      <c r="H79" s="248"/>
      <c r="I79" s="248"/>
      <c r="J79" s="238"/>
      <c r="K79" s="238"/>
      <c r="L79" s="243"/>
      <c r="M79" s="238"/>
      <c r="P79" s="239"/>
      <c r="Q79" s="248"/>
      <c r="R79" s="240"/>
      <c r="S79" s="241"/>
      <c r="T79" s="242"/>
      <c r="U79" s="248"/>
      <c r="V79" s="248"/>
      <c r="W79" s="248"/>
      <c r="X79" s="238"/>
      <c r="Y79" s="238"/>
      <c r="Z79" s="243"/>
      <c r="AA79" s="238"/>
    </row>
    <row r="80" spans="2:27" ht="15.75" customHeight="1">
      <c r="B80" s="239"/>
      <c r="C80" s="237"/>
      <c r="D80" s="240"/>
      <c r="E80" s="241"/>
      <c r="F80" s="242"/>
      <c r="G80" s="235"/>
      <c r="H80" s="237"/>
      <c r="I80" s="238"/>
      <c r="J80" s="238"/>
      <c r="K80" s="238"/>
      <c r="L80" s="243"/>
      <c r="M80" s="238"/>
      <c r="P80" s="239"/>
      <c r="Q80" s="248"/>
      <c r="R80" s="240"/>
      <c r="S80" s="241"/>
      <c r="T80" s="242"/>
      <c r="U80" s="248"/>
      <c r="V80" s="248"/>
      <c r="W80" s="248"/>
      <c r="X80" s="238"/>
      <c r="Y80" s="238"/>
      <c r="Z80" s="243"/>
      <c r="AA80" s="238"/>
    </row>
    <row r="81" spans="2:27" ht="15">
      <c r="B81" s="239"/>
      <c r="C81" s="248"/>
      <c r="D81" s="240"/>
      <c r="E81" s="241"/>
      <c r="F81" s="242"/>
      <c r="G81" s="248"/>
      <c r="H81" s="248"/>
      <c r="I81" s="248"/>
      <c r="J81" s="238"/>
      <c r="K81" s="238"/>
      <c r="L81" s="243"/>
      <c r="M81" s="238"/>
      <c r="P81" s="239"/>
      <c r="Q81" s="248"/>
      <c r="R81" s="240"/>
      <c r="S81" s="241"/>
      <c r="T81" s="242"/>
      <c r="U81" s="248"/>
      <c r="V81" s="248"/>
      <c r="W81" s="248"/>
      <c r="X81" s="238"/>
      <c r="Y81" s="238"/>
      <c r="Z81" s="243"/>
      <c r="AA81" s="238"/>
    </row>
    <row r="82" spans="2:27" ht="15.75" customHeight="1">
      <c r="B82" s="239"/>
      <c r="C82" s="248"/>
      <c r="D82" s="240"/>
      <c r="E82" s="241"/>
      <c r="F82" s="242"/>
      <c r="G82" s="248"/>
      <c r="H82" s="248"/>
      <c r="I82" s="248"/>
      <c r="J82" s="238"/>
      <c r="K82" s="238"/>
      <c r="L82" s="243"/>
      <c r="M82" s="238"/>
      <c r="P82" s="239"/>
      <c r="Q82" s="248"/>
      <c r="R82" s="240"/>
      <c r="S82" s="241"/>
      <c r="T82" s="242"/>
      <c r="U82" s="248"/>
      <c r="V82" s="248"/>
      <c r="W82" s="248"/>
      <c r="X82" s="238"/>
      <c r="Y82" s="238"/>
      <c r="Z82" s="243"/>
      <c r="AA82" s="238"/>
    </row>
    <row r="83" spans="2:27" ht="15.75" customHeight="1">
      <c r="B83" s="239"/>
      <c r="C83" s="248"/>
      <c r="D83" s="240"/>
      <c r="E83" s="241"/>
      <c r="F83" s="242"/>
      <c r="G83" s="248"/>
      <c r="H83" s="248"/>
      <c r="I83" s="248"/>
      <c r="J83" s="238"/>
      <c r="K83" s="238"/>
      <c r="L83" s="243"/>
      <c r="M83" s="238"/>
      <c r="P83" s="239"/>
      <c r="Q83" s="247"/>
      <c r="R83" s="240"/>
      <c r="S83" s="241"/>
      <c r="T83" s="242"/>
      <c r="U83" s="247"/>
      <c r="V83" s="247"/>
      <c r="W83" s="247"/>
      <c r="X83" s="238"/>
      <c r="Y83" s="238"/>
      <c r="Z83" s="243"/>
      <c r="AA83" s="238"/>
    </row>
    <row r="84" spans="2:27" ht="15" customHeight="1"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P84" s="248"/>
      <c r="Q84" s="248"/>
      <c r="R84" s="248"/>
      <c r="S84" s="248"/>
      <c r="T84" s="248"/>
      <c r="U84" s="248"/>
      <c r="V84" s="248"/>
      <c r="W84" s="248"/>
      <c r="X84" s="252"/>
      <c r="Y84" s="252"/>
      <c r="Z84" s="252"/>
      <c r="AA84" s="252"/>
    </row>
    <row r="85" spans="2:27" ht="25.5" customHeight="1"/>
    <row r="86" spans="2:27" ht="15.75" customHeight="1"/>
    <row r="91" spans="2:27" ht="8.25" customHeight="1"/>
    <row r="99" spans="2:27" ht="15" customHeight="1"/>
    <row r="102" spans="2:27">
      <c r="B102" s="103"/>
    </row>
    <row r="103" spans="2:27" s="86" customFormat="1" ht="10.5" customHeight="1">
      <c r="B103" s="102"/>
      <c r="C103"/>
      <c r="D103"/>
      <c r="E103"/>
      <c r="F103"/>
      <c r="G103"/>
      <c r="H103"/>
      <c r="I103"/>
      <c r="J103"/>
      <c r="K103"/>
      <c r="L103"/>
      <c r="M103"/>
      <c r="P103"/>
      <c r="Q103"/>
      <c r="R103"/>
      <c r="S103"/>
      <c r="T103"/>
      <c r="U103"/>
      <c r="V103"/>
      <c r="W103"/>
      <c r="X103"/>
      <c r="Y103"/>
      <c r="Z103"/>
      <c r="AA103"/>
    </row>
    <row r="106" spans="2:27">
      <c r="P106" s="86"/>
    </row>
    <row r="108" spans="2:27"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</row>
    <row r="110" spans="2:27" ht="15" customHeight="1"/>
  </sheetData>
  <mergeCells count="28">
    <mergeCell ref="A5:A11"/>
    <mergeCell ref="A13:A18"/>
    <mergeCell ref="A20:A26"/>
    <mergeCell ref="A28:A34"/>
    <mergeCell ref="A36:A42"/>
    <mergeCell ref="R2:Y2"/>
    <mergeCell ref="B5:M5"/>
    <mergeCell ref="P5:AA5"/>
    <mergeCell ref="B1:J1"/>
    <mergeCell ref="P1:X1"/>
    <mergeCell ref="O5:O11"/>
    <mergeCell ref="B2:K2"/>
    <mergeCell ref="P53:AA53"/>
    <mergeCell ref="B13:M13"/>
    <mergeCell ref="B20:M20"/>
    <mergeCell ref="B28:M28"/>
    <mergeCell ref="B36:M36"/>
    <mergeCell ref="P13:AA13"/>
    <mergeCell ref="P21:AA21"/>
    <mergeCell ref="P45:AA45"/>
    <mergeCell ref="P29:AA29"/>
    <mergeCell ref="P37:AA37"/>
    <mergeCell ref="O13:O18"/>
    <mergeCell ref="O20:O26"/>
    <mergeCell ref="O28:O34"/>
    <mergeCell ref="O36:O42"/>
    <mergeCell ref="O45:O51"/>
    <mergeCell ref="O53:O59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51" orientation="landscape" r:id="rId1"/>
  <rowBreaks count="1" manualBreakCount="1">
    <brk id="71" min="17" max="26" man="1"/>
  </rowBreaks>
  <ignoredErrors>
    <ignoredError sqref="X23:AA23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I840"/>
  <sheetViews>
    <sheetView showZeros="0" zoomScaleNormal="100" workbookViewId="0"/>
  </sheetViews>
  <sheetFormatPr baseColWidth="10" defaultRowHeight="12.75"/>
  <cols>
    <col min="1" max="1" width="4.5703125" customWidth="1"/>
    <col min="2" max="2" width="3.7109375" customWidth="1"/>
    <col min="3" max="3" width="19.85546875" customWidth="1"/>
    <col min="4" max="4" width="1.85546875" style="86" customWidth="1"/>
    <col min="6" max="7" width="11.42578125" customWidth="1"/>
    <col min="8" max="8" width="14.140625" customWidth="1"/>
    <col min="9" max="9" width="10.85546875" customWidth="1"/>
    <col min="10" max="10" width="3.85546875" customWidth="1"/>
  </cols>
  <sheetData>
    <row r="1" spans="1:9" ht="4.5" customHeight="1" thickBot="1">
      <c r="A1" s="86"/>
      <c r="B1" s="86"/>
      <c r="C1" s="171"/>
      <c r="D1" s="172"/>
      <c r="E1" s="171"/>
      <c r="F1" s="173"/>
      <c r="G1" s="173"/>
      <c r="H1" s="173"/>
      <c r="I1" s="173"/>
    </row>
    <row r="2" spans="1:9" ht="21.75" customHeight="1">
      <c r="A2" s="210"/>
      <c r="B2" s="197"/>
      <c r="C2" s="171"/>
      <c r="D2" s="172"/>
      <c r="E2" s="174" t="s">
        <v>716</v>
      </c>
      <c r="F2" s="175" t="s">
        <v>659</v>
      </c>
      <c r="G2" s="380" t="str">
        <f>IF(E3=0,"",VLOOKUP(E3,Nummern!$A$2:$H$540,2,FALSE))</f>
        <v>WEINBERGER Manuela</v>
      </c>
      <c r="H2" s="381" t="e">
        <f>IF(I2="","",VLOOKUP(I2,Nummern!$A$2:$H$540,2,FALSE))</f>
        <v>#N/A</v>
      </c>
      <c r="I2" s="176" t="str">
        <f>IF(E3=0,"",VLOOKUP(E3,Nummern!$A$2:$H$540,7,FALSE))</f>
        <v>OÖD</v>
      </c>
    </row>
    <row r="3" spans="1:9" ht="21.75" customHeight="1" thickBot="1">
      <c r="A3" s="210"/>
      <c r="B3" s="197"/>
      <c r="C3" s="177"/>
      <c r="D3" s="172"/>
      <c r="E3" s="178">
        <f>'Startplan BMF BM Wels2015'!C11</f>
        <v>100</v>
      </c>
      <c r="F3" s="179" t="s">
        <v>715</v>
      </c>
      <c r="G3" s="382" t="str">
        <f>IF(E3=0,"",VLOOKUP(E3,Nummern!$A$2:$H$540,3,FALSE))</f>
        <v>Oberösterreich Damen</v>
      </c>
      <c r="H3" s="383" t="e">
        <f>IF(I3="","",VLOOKUP(I3,Nummern!$A$2:$H$540,2,FALSE))</f>
        <v>#N/A</v>
      </c>
      <c r="I3" s="180" t="str">
        <f>IF(E3=0,"",VLOOKUP(E3,Nummern!$A$2:$H$540,5,FALSE))</f>
        <v>W</v>
      </c>
    </row>
    <row r="4" spans="1:9" ht="9.75" customHeight="1" thickTop="1" thickBot="1">
      <c r="A4" s="210"/>
      <c r="B4" s="197"/>
      <c r="C4" s="177"/>
      <c r="D4" s="172"/>
      <c r="E4" s="181"/>
      <c r="F4" s="181"/>
      <c r="G4" s="182"/>
      <c r="H4" s="183"/>
      <c r="I4" s="184"/>
    </row>
    <row r="5" spans="1:9" ht="18.75" customHeight="1" thickBot="1">
      <c r="A5" s="210"/>
      <c r="B5" s="197"/>
      <c r="C5" s="177" t="s">
        <v>701</v>
      </c>
      <c r="D5" s="172"/>
      <c r="E5" s="185" t="s">
        <v>654</v>
      </c>
      <c r="F5" s="185" t="s">
        <v>655</v>
      </c>
      <c r="G5" s="185" t="s">
        <v>656</v>
      </c>
      <c r="H5" s="185" t="s">
        <v>657</v>
      </c>
      <c r="I5" s="185" t="s">
        <v>658</v>
      </c>
    </row>
    <row r="6" spans="1:9" ht="20.100000000000001" customHeight="1">
      <c r="A6" s="210"/>
      <c r="B6" s="197"/>
      <c r="C6" s="177" t="s">
        <v>702</v>
      </c>
      <c r="D6" s="172"/>
      <c r="E6" s="186">
        <f>Eingabe!A9</f>
        <v>1</v>
      </c>
      <c r="F6" s="187">
        <f>Eingabe!B9</f>
        <v>71</v>
      </c>
      <c r="G6" s="187">
        <f>Eingabe!C9</f>
        <v>44</v>
      </c>
      <c r="H6" s="188">
        <f>Eingabe!D9</f>
        <v>115</v>
      </c>
      <c r="I6" s="186">
        <f>Eingabe!E9</f>
        <v>0</v>
      </c>
    </row>
    <row r="7" spans="1:9" ht="20.100000000000001" customHeight="1">
      <c r="A7" s="210"/>
      <c r="B7" s="197"/>
      <c r="C7" s="177" t="s">
        <v>703</v>
      </c>
      <c r="D7" s="172"/>
      <c r="E7" s="186">
        <f>Eingabe!G11</f>
        <v>2</v>
      </c>
      <c r="F7" s="187">
        <f>Eingabe!H11</f>
        <v>79</v>
      </c>
      <c r="G7" s="187">
        <f>Eingabe!I11</f>
        <v>53</v>
      </c>
      <c r="H7" s="188">
        <f>Eingabe!J11</f>
        <v>132</v>
      </c>
      <c r="I7" s="186">
        <f>Eingabe!K11</f>
        <v>2</v>
      </c>
    </row>
    <row r="8" spans="1:9" ht="20.100000000000001" customHeight="1">
      <c r="A8" s="210"/>
      <c r="B8" s="197"/>
      <c r="C8" s="177" t="s">
        <v>704</v>
      </c>
      <c r="D8" s="172"/>
      <c r="E8" s="186">
        <f>Eingabe!S13</f>
        <v>4</v>
      </c>
      <c r="F8" s="187">
        <f>Eingabe!T13</f>
        <v>106</v>
      </c>
      <c r="G8" s="187">
        <f>Eingabe!U13</f>
        <v>42</v>
      </c>
      <c r="H8" s="188">
        <f>Eingabe!V13</f>
        <v>148</v>
      </c>
      <c r="I8" s="187">
        <f>Eingabe!W13</f>
        <v>3</v>
      </c>
    </row>
    <row r="9" spans="1:9" ht="20.100000000000001" customHeight="1" thickBot="1">
      <c r="A9" s="210"/>
      <c r="B9" s="197"/>
      <c r="C9" s="171"/>
      <c r="D9" s="172"/>
      <c r="E9" s="189">
        <f>Eingabe!M15</f>
        <v>3</v>
      </c>
      <c r="F9" s="190">
        <f>Eingabe!N15</f>
        <v>96</v>
      </c>
      <c r="G9" s="190">
        <f>Eingabe!O15</f>
        <v>45</v>
      </c>
      <c r="H9" s="191">
        <f>Eingabe!P15</f>
        <v>141</v>
      </c>
      <c r="I9" s="189">
        <f>Eingabe!Q15</f>
        <v>1</v>
      </c>
    </row>
    <row r="10" spans="1:9" ht="24" customHeight="1" thickBot="1">
      <c r="A10" s="210"/>
      <c r="B10" s="197"/>
      <c r="C10" s="171"/>
      <c r="D10" s="172"/>
      <c r="E10" s="192"/>
      <c r="F10" s="193">
        <f>SUM(F6:F9)</f>
        <v>352</v>
      </c>
      <c r="G10" s="193">
        <f>SUM(G6:G9)</f>
        <v>184</v>
      </c>
      <c r="H10" s="193">
        <f>SUM(H6:H9)</f>
        <v>536</v>
      </c>
      <c r="I10" s="194">
        <f>SUM(I6:I9)</f>
        <v>6</v>
      </c>
    </row>
    <row r="11" spans="1:9" ht="120" customHeight="1" thickBot="1">
      <c r="A11" s="210"/>
      <c r="B11" s="197"/>
      <c r="C11" s="171"/>
      <c r="D11" s="172"/>
      <c r="E11" s="171"/>
      <c r="F11" s="171"/>
      <c r="G11" s="171"/>
      <c r="H11" s="171"/>
      <c r="I11" s="171"/>
    </row>
    <row r="12" spans="1:9" ht="21.75" customHeight="1">
      <c r="A12" s="210"/>
      <c r="B12" s="197"/>
      <c r="C12" s="171"/>
      <c r="D12" s="172"/>
      <c r="E12" s="174" t="s">
        <v>716</v>
      </c>
      <c r="F12" s="175" t="s">
        <v>659</v>
      </c>
      <c r="G12" s="380" t="str">
        <f>IF(E13=0,"",VLOOKUP(E13,Nummern!$A$2:$H$540,2,FALSE))</f>
        <v>EVERS Cordula</v>
      </c>
      <c r="H12" s="381" t="e">
        <f>IF(I12="","",VLOOKUP(I12,Nummern!$A$2:$H$540,2,FALSE))</f>
        <v>#N/A</v>
      </c>
      <c r="I12" s="176" t="str">
        <f>IF(E13=0,"",VLOOKUP(E13,Nummern!$A$2:$H$540,7,FALSE))</f>
        <v>OÖD</v>
      </c>
    </row>
    <row r="13" spans="1:9" ht="21.75" customHeight="1" thickBot="1">
      <c r="A13" s="210"/>
      <c r="B13" s="197"/>
      <c r="C13" s="177"/>
      <c r="D13" s="172"/>
      <c r="E13" s="178">
        <f>'Startplan BMF BM Wels2015'!F11</f>
        <v>101</v>
      </c>
      <c r="F13" s="179" t="s">
        <v>715</v>
      </c>
      <c r="G13" s="382" t="str">
        <f>IF(E13=0,"",VLOOKUP(E13,Nummern!$A$2:$H$540,3,FALSE))</f>
        <v>Oberösterreich Damen</v>
      </c>
      <c r="H13" s="383" t="e">
        <f>IF(I13="","",VLOOKUP(I13,Nummern!$A$2:$H$540,2,FALSE))</f>
        <v>#N/A</v>
      </c>
      <c r="I13" s="180" t="str">
        <f>IF(E13=0,"",VLOOKUP(E13,Nummern!$A$2:$H$540,5,FALSE))</f>
        <v>W</v>
      </c>
    </row>
    <row r="14" spans="1:9" ht="9.75" customHeight="1" thickTop="1" thickBot="1">
      <c r="A14" s="210"/>
      <c r="B14" s="197"/>
      <c r="C14" s="177"/>
      <c r="D14" s="172"/>
      <c r="E14" s="181"/>
      <c r="F14" s="181"/>
      <c r="G14" s="182"/>
      <c r="H14" s="183"/>
      <c r="I14" s="184"/>
    </row>
    <row r="15" spans="1:9" ht="13.5" customHeight="1" thickBot="1">
      <c r="A15" s="210"/>
      <c r="B15" s="197"/>
      <c r="C15" s="177" t="s">
        <v>701</v>
      </c>
      <c r="D15" s="172"/>
      <c r="E15" s="185" t="s">
        <v>654</v>
      </c>
      <c r="F15" s="185" t="s">
        <v>655</v>
      </c>
      <c r="G15" s="185" t="s">
        <v>656</v>
      </c>
      <c r="H15" s="185" t="s">
        <v>657</v>
      </c>
      <c r="I15" s="185" t="s">
        <v>658</v>
      </c>
    </row>
    <row r="16" spans="1:9" ht="20.100000000000001" customHeight="1">
      <c r="A16" s="210"/>
      <c r="B16" s="197"/>
      <c r="C16" s="177" t="s">
        <v>702</v>
      </c>
      <c r="D16" s="172"/>
      <c r="E16" s="186">
        <f>Eingabe!G9</f>
        <v>2</v>
      </c>
      <c r="F16" s="187">
        <f>Eingabe!H9</f>
        <v>77</v>
      </c>
      <c r="G16" s="187">
        <f>Eingabe!I9</f>
        <v>45</v>
      </c>
      <c r="H16" s="188">
        <f>Eingabe!J9</f>
        <v>122</v>
      </c>
      <c r="I16" s="186">
        <f>Eingabe!K9</f>
        <v>3</v>
      </c>
    </row>
    <row r="17" spans="1:9" ht="20.100000000000001" customHeight="1">
      <c r="A17" s="210"/>
      <c r="B17" s="197"/>
      <c r="C17" s="177" t="s">
        <v>703</v>
      </c>
      <c r="D17" s="172"/>
      <c r="E17" s="186">
        <f>Eingabe!A11</f>
        <v>1</v>
      </c>
      <c r="F17" s="187">
        <f>Eingabe!B11</f>
        <v>82</v>
      </c>
      <c r="G17" s="187">
        <f>Eingabe!C11</f>
        <v>44</v>
      </c>
      <c r="H17" s="188">
        <f>Eingabe!D11</f>
        <v>126</v>
      </c>
      <c r="I17" s="186">
        <f>Eingabe!E11</f>
        <v>6</v>
      </c>
    </row>
    <row r="18" spans="1:9" ht="20.100000000000001" customHeight="1">
      <c r="A18" s="210"/>
      <c r="B18" s="197"/>
      <c r="C18" s="177" t="s">
        <v>704</v>
      </c>
      <c r="D18" s="172"/>
      <c r="E18" s="186">
        <f>Eingabe!M13</f>
        <v>3</v>
      </c>
      <c r="F18" s="187">
        <f>Eingabe!N13</f>
        <v>77</v>
      </c>
      <c r="G18" s="187">
        <f>Eingabe!O13</f>
        <v>26</v>
      </c>
      <c r="H18" s="188">
        <f>Eingabe!P13</f>
        <v>103</v>
      </c>
      <c r="I18" s="186">
        <f>Eingabe!Q13</f>
        <v>3</v>
      </c>
    </row>
    <row r="19" spans="1:9" ht="20.100000000000001" customHeight="1" thickBot="1">
      <c r="A19" s="210"/>
      <c r="B19" s="197"/>
      <c r="C19" s="171"/>
      <c r="D19" s="172"/>
      <c r="E19" s="189">
        <f>Eingabe!S15</f>
        <v>4</v>
      </c>
      <c r="F19" s="190">
        <f>Eingabe!T15</f>
        <v>91</v>
      </c>
      <c r="G19" s="190">
        <f>Eingabe!U15</f>
        <v>42</v>
      </c>
      <c r="H19" s="191">
        <f>Eingabe!V15</f>
        <v>133</v>
      </c>
      <c r="I19" s="189">
        <f>Eingabe!W15</f>
        <v>1</v>
      </c>
    </row>
    <row r="20" spans="1:9" ht="24" customHeight="1" thickBot="1">
      <c r="A20" s="210"/>
      <c r="B20" s="197"/>
      <c r="C20" s="171"/>
      <c r="D20" s="172"/>
      <c r="E20" s="192"/>
      <c r="F20" s="193">
        <f>SUM(F16:F19)</f>
        <v>327</v>
      </c>
      <c r="G20" s="193">
        <f>SUM(G16:G19)</f>
        <v>157</v>
      </c>
      <c r="H20" s="193">
        <f>SUM(H16:H19)</f>
        <v>484</v>
      </c>
      <c r="I20" s="194">
        <f>SUM(I16:I19)</f>
        <v>13</v>
      </c>
    </row>
    <row r="21" spans="1:9" ht="120" customHeight="1" thickBot="1">
      <c r="A21" s="210"/>
      <c r="B21" s="197"/>
      <c r="C21" s="171"/>
      <c r="D21" s="172"/>
      <c r="E21" s="171"/>
      <c r="F21" s="171"/>
      <c r="G21" s="171"/>
      <c r="H21" s="171"/>
      <c r="I21" s="171"/>
    </row>
    <row r="22" spans="1:9" ht="21.75" customHeight="1">
      <c r="A22" s="210"/>
      <c r="B22" s="197"/>
      <c r="C22" s="171"/>
      <c r="D22" s="172"/>
      <c r="E22" s="174" t="s">
        <v>716</v>
      </c>
      <c r="F22" s="175" t="s">
        <v>659</v>
      </c>
      <c r="G22" s="380" t="str">
        <f>IF(E23=0,"",VLOOKUP(E23,Nummern!$A$2:$H$540,2,FALSE))</f>
        <v/>
      </c>
      <c r="H22" s="381" t="str">
        <f>IF(I22="","",VLOOKUP(I22,Nummern!$A$2:$H$540,2,FALSE))</f>
        <v/>
      </c>
      <c r="I22" s="176" t="str">
        <f>IF(E23=0,"",VLOOKUP(E23,Nummern!$A$2:$H$540,7,FALSE))</f>
        <v/>
      </c>
    </row>
    <row r="23" spans="1:9" ht="21.75" customHeight="1" thickBot="1">
      <c r="A23" s="210"/>
      <c r="B23" s="197"/>
      <c r="C23" s="177"/>
      <c r="D23" s="172"/>
      <c r="E23" s="178">
        <f>'Startplan BMF BM Wels2015'!I11</f>
        <v>0</v>
      </c>
      <c r="F23" s="179" t="s">
        <v>715</v>
      </c>
      <c r="G23" s="382" t="str">
        <f>IF(E23=0,"",VLOOKUP(E23,Nummern!$A$2:$H$540,3,FALSE))</f>
        <v/>
      </c>
      <c r="H23" s="383" t="str">
        <f>IF(I23="","",VLOOKUP(I23,Nummern!$A$2:$H$540,2,FALSE))</f>
        <v/>
      </c>
      <c r="I23" s="180" t="str">
        <f>IF(E23=0,"",VLOOKUP(E23,Nummern!$A$2:$H$540,5,FALSE))</f>
        <v/>
      </c>
    </row>
    <row r="24" spans="1:9" ht="9.75" customHeight="1" thickTop="1" thickBot="1">
      <c r="A24" s="210"/>
      <c r="B24" s="197"/>
      <c r="C24" s="177"/>
      <c r="D24" s="172"/>
      <c r="E24" s="181"/>
      <c r="F24" s="181"/>
      <c r="G24" s="182"/>
      <c r="H24" s="183"/>
      <c r="I24" s="184"/>
    </row>
    <row r="25" spans="1:9" ht="13.5" customHeight="1" thickBot="1">
      <c r="A25" s="210"/>
      <c r="B25" s="197"/>
      <c r="C25" s="177" t="s">
        <v>701</v>
      </c>
      <c r="D25" s="172"/>
      <c r="E25" s="185" t="s">
        <v>654</v>
      </c>
      <c r="F25" s="185" t="s">
        <v>655</v>
      </c>
      <c r="G25" s="185" t="s">
        <v>656</v>
      </c>
      <c r="H25" s="185" t="s">
        <v>657</v>
      </c>
      <c r="I25" s="185" t="s">
        <v>658</v>
      </c>
    </row>
    <row r="26" spans="1:9" ht="20.100000000000001" customHeight="1">
      <c r="A26" s="210"/>
      <c r="B26" s="197"/>
      <c r="C26" s="177" t="s">
        <v>702</v>
      </c>
      <c r="D26" s="172"/>
      <c r="E26" s="186">
        <f>Eingabe!M9</f>
        <v>3</v>
      </c>
      <c r="F26" s="187">
        <f>Eingabe!N9</f>
        <v>0</v>
      </c>
      <c r="G26" s="187">
        <f>Eingabe!O9</f>
        <v>0</v>
      </c>
      <c r="H26" s="188">
        <f>Eingabe!P9</f>
        <v>0</v>
      </c>
      <c r="I26" s="186">
        <f>Eingabe!Q9</f>
        <v>0</v>
      </c>
    </row>
    <row r="27" spans="1:9" ht="20.100000000000001" customHeight="1">
      <c r="A27" s="210"/>
      <c r="B27" s="197"/>
      <c r="C27" s="177" t="s">
        <v>703</v>
      </c>
      <c r="D27" s="172"/>
      <c r="E27" s="186">
        <f>Eingabe!S11</f>
        <v>4</v>
      </c>
      <c r="F27" s="187">
        <f>Eingabe!T11</f>
        <v>0</v>
      </c>
      <c r="G27" s="187">
        <f>Eingabe!U11</f>
        <v>0</v>
      </c>
      <c r="H27" s="188">
        <f>Eingabe!V11</f>
        <v>0</v>
      </c>
      <c r="I27" s="186">
        <f>Eingabe!W11</f>
        <v>0</v>
      </c>
    </row>
    <row r="28" spans="1:9" ht="20.100000000000001" customHeight="1">
      <c r="A28" s="210"/>
      <c r="B28" s="197"/>
      <c r="C28" s="177" t="s">
        <v>704</v>
      </c>
      <c r="D28" s="172"/>
      <c r="E28" s="186">
        <f>Eingabe!AE13</f>
        <v>6</v>
      </c>
      <c r="F28" s="187">
        <f>Eingabe!AF13</f>
        <v>0</v>
      </c>
      <c r="G28" s="187">
        <f>Eingabe!AG13</f>
        <v>0</v>
      </c>
      <c r="H28" s="188">
        <f>Eingabe!AH13</f>
        <v>0</v>
      </c>
      <c r="I28" s="186">
        <f>Eingabe!AI13</f>
        <v>0</v>
      </c>
    </row>
    <row r="29" spans="1:9" ht="20.100000000000001" customHeight="1" thickBot="1">
      <c r="A29" s="210"/>
      <c r="B29" s="197"/>
      <c r="C29" s="171"/>
      <c r="D29" s="172"/>
      <c r="E29" s="189">
        <f>Eingabe!Y15</f>
        <v>5</v>
      </c>
      <c r="F29" s="190">
        <f>Eingabe!Z15</f>
        <v>0</v>
      </c>
      <c r="G29" s="190">
        <f>Eingabe!AA15</f>
        <v>0</v>
      </c>
      <c r="H29" s="191">
        <f>Eingabe!AB15</f>
        <v>0</v>
      </c>
      <c r="I29" s="189">
        <f>Eingabe!AC15</f>
        <v>0</v>
      </c>
    </row>
    <row r="30" spans="1:9" ht="24" customHeight="1" thickBot="1">
      <c r="A30" s="210"/>
      <c r="B30" s="197"/>
      <c r="C30" s="171"/>
      <c r="D30" s="172"/>
      <c r="E30" s="192"/>
      <c r="F30" s="193">
        <f>SUM(F26:F29)</f>
        <v>0</v>
      </c>
      <c r="G30" s="193">
        <f>SUM(G26:G29)</f>
        <v>0</v>
      </c>
      <c r="H30" s="193">
        <f>SUM(H26:H29)</f>
        <v>0</v>
      </c>
      <c r="I30" s="194">
        <f>SUM(I26:I29)</f>
        <v>0</v>
      </c>
    </row>
    <row r="31" spans="1:9" ht="4.5" customHeight="1" thickBot="1">
      <c r="A31" s="86"/>
      <c r="B31" s="86"/>
      <c r="C31" s="171"/>
      <c r="D31" s="172"/>
      <c r="E31" s="171"/>
      <c r="F31" s="173"/>
      <c r="G31" s="173"/>
      <c r="H31" s="173"/>
      <c r="I31" s="173"/>
    </row>
    <row r="32" spans="1:9" ht="21.75" customHeight="1">
      <c r="A32" s="210"/>
      <c r="B32" s="197"/>
      <c r="C32" s="171"/>
      <c r="D32" s="172"/>
      <c r="E32" s="174" t="s">
        <v>716</v>
      </c>
      <c r="F32" s="175" t="s">
        <v>659</v>
      </c>
      <c r="G32" s="384" t="str">
        <f>IF(E33=0,"",VLOOKUP(E33,Nummern!$A$2:$H$540,2,FALSE))</f>
        <v>LECHNER Karl</v>
      </c>
      <c r="H32" s="385" t="e">
        <f>IF(I32="","",VLOOKUP(I32,Nummern!$A$2:$H$540,2,FALSE))</f>
        <v>#N/A</v>
      </c>
      <c r="I32" s="176" t="str">
        <f>IF(E33=0,"",VLOOKUP(E33,Nummern!$A$2:$H$540,7,FALSE))</f>
        <v>OÖ 1</v>
      </c>
    </row>
    <row r="33" spans="1:9" ht="21.75" customHeight="1" thickBot="1">
      <c r="A33" s="210"/>
      <c r="B33" s="197"/>
      <c r="C33" s="177"/>
      <c r="D33" s="172"/>
      <c r="E33" s="178">
        <f>'Startplan BMF BM Wels2015'!L11</f>
        <v>124</v>
      </c>
      <c r="F33" s="179" t="s">
        <v>715</v>
      </c>
      <c r="G33" s="382" t="str">
        <f>IF(E33=0,"",VLOOKUP(E33,Nummern!$A$2:$H$540,3,FALSE))</f>
        <v>Oberösterreich Herren 1</v>
      </c>
      <c r="H33" s="383" t="e">
        <f>IF(I33="","",VLOOKUP(I33,Nummern!$A$2:$H$540,2,FALSE))</f>
        <v>#N/A</v>
      </c>
      <c r="I33" s="180" t="str">
        <f>IF(E33=0,"",VLOOKUP(E33,Nummern!$A$2:$H$540,5,FALSE))</f>
        <v>M</v>
      </c>
    </row>
    <row r="34" spans="1:9" ht="9.75" customHeight="1" thickTop="1" thickBot="1">
      <c r="A34" s="210"/>
      <c r="B34" s="197"/>
      <c r="C34" s="177"/>
      <c r="D34" s="172"/>
      <c r="E34" s="181"/>
      <c r="F34" s="181"/>
      <c r="G34" s="182"/>
      <c r="H34" s="183"/>
      <c r="I34" s="184"/>
    </row>
    <row r="35" spans="1:9" ht="13.5" customHeight="1" thickBot="1">
      <c r="A35" s="210"/>
      <c r="B35" s="197"/>
      <c r="C35" s="177" t="s">
        <v>701</v>
      </c>
      <c r="D35" s="172"/>
      <c r="E35" s="185" t="s">
        <v>654</v>
      </c>
      <c r="F35" s="185" t="s">
        <v>655</v>
      </c>
      <c r="G35" s="185" t="s">
        <v>656</v>
      </c>
      <c r="H35" s="185" t="s">
        <v>657</v>
      </c>
      <c r="I35" s="185" t="s">
        <v>658</v>
      </c>
    </row>
    <row r="36" spans="1:9" ht="20.100000000000001" customHeight="1">
      <c r="A36" s="210"/>
      <c r="B36" s="197"/>
      <c r="C36" s="177" t="s">
        <v>702</v>
      </c>
      <c r="D36" s="172"/>
      <c r="E36" s="186">
        <f>Eingabe!S9</f>
        <v>4</v>
      </c>
      <c r="F36" s="187">
        <f>Eingabe!T9</f>
        <v>81</v>
      </c>
      <c r="G36" s="187">
        <f>Eingabe!U9</f>
        <v>52</v>
      </c>
      <c r="H36" s="188">
        <f>Eingabe!V9</f>
        <v>133</v>
      </c>
      <c r="I36" s="186">
        <f>Eingabe!W9</f>
        <v>2</v>
      </c>
    </row>
    <row r="37" spans="1:9" ht="20.100000000000001" customHeight="1">
      <c r="A37" s="210"/>
      <c r="B37" s="197"/>
      <c r="C37" s="177" t="s">
        <v>703</v>
      </c>
      <c r="D37" s="172"/>
      <c r="E37" s="186">
        <f>Eingabe!M11</f>
        <v>3</v>
      </c>
      <c r="F37" s="187">
        <f>Eingabe!N11</f>
        <v>87</v>
      </c>
      <c r="G37" s="187">
        <f>Eingabe!O11</f>
        <v>33</v>
      </c>
      <c r="H37" s="188">
        <f>Eingabe!P11</f>
        <v>120</v>
      </c>
      <c r="I37" s="186">
        <f>Eingabe!Q11</f>
        <v>3</v>
      </c>
    </row>
    <row r="38" spans="1:9" ht="20.100000000000001" customHeight="1">
      <c r="A38" s="210"/>
      <c r="B38" s="197"/>
      <c r="C38" s="177" t="s">
        <v>704</v>
      </c>
      <c r="D38" s="172"/>
      <c r="E38" s="186">
        <f>Eingabe!Y13</f>
        <v>5</v>
      </c>
      <c r="F38" s="187">
        <f>Eingabe!Z13</f>
        <v>88</v>
      </c>
      <c r="G38" s="187">
        <f>Eingabe!AA13</f>
        <v>38</v>
      </c>
      <c r="H38" s="188">
        <f>Eingabe!AB13</f>
        <v>126</v>
      </c>
      <c r="I38" s="186">
        <f>Eingabe!AC13</f>
        <v>2</v>
      </c>
    </row>
    <row r="39" spans="1:9" ht="20.100000000000001" customHeight="1" thickBot="1">
      <c r="A39" s="210"/>
      <c r="B39" s="197"/>
      <c r="C39" s="171"/>
      <c r="D39" s="172"/>
      <c r="E39" s="189">
        <f>Eingabe!AE15</f>
        <v>6</v>
      </c>
      <c r="F39" s="190">
        <f>Eingabe!AF15</f>
        <v>97</v>
      </c>
      <c r="G39" s="190">
        <f>Eingabe!AG15</f>
        <v>28</v>
      </c>
      <c r="H39" s="191">
        <f>Eingabe!AH15</f>
        <v>125</v>
      </c>
      <c r="I39" s="189">
        <f>Eingabe!AI15</f>
        <v>3</v>
      </c>
    </row>
    <row r="40" spans="1:9" ht="24" customHeight="1" thickBot="1">
      <c r="A40" s="210"/>
      <c r="B40" s="197"/>
      <c r="C40" s="171"/>
      <c r="D40" s="172"/>
      <c r="E40" s="192"/>
      <c r="F40" s="193">
        <f>SUM(F36:F39)</f>
        <v>353</v>
      </c>
      <c r="G40" s="193">
        <f>SUM(G36:G39)</f>
        <v>151</v>
      </c>
      <c r="H40" s="193">
        <f>SUM(H36:H39)</f>
        <v>504</v>
      </c>
      <c r="I40" s="194">
        <f>SUM(I36:I39)</f>
        <v>10</v>
      </c>
    </row>
    <row r="41" spans="1:9" ht="120" customHeight="1" thickBot="1">
      <c r="A41" s="210"/>
      <c r="B41" s="197"/>
      <c r="C41" s="171"/>
      <c r="D41" s="172"/>
      <c r="E41" s="171"/>
      <c r="F41" s="171"/>
      <c r="G41" s="171"/>
      <c r="H41" s="171"/>
      <c r="I41" s="171"/>
    </row>
    <row r="42" spans="1:9" ht="21.75" customHeight="1">
      <c r="A42" s="195"/>
      <c r="B42" s="197"/>
      <c r="C42" s="171"/>
      <c r="D42" s="172"/>
      <c r="E42" s="174" t="s">
        <v>716</v>
      </c>
      <c r="F42" s="175" t="s">
        <v>659</v>
      </c>
      <c r="G42" s="384" t="str">
        <f>IF(E43=0,"",VLOOKUP(E43,Nummern!$A$2:$H$540,2,FALSE))</f>
        <v>LEHNER Christian</v>
      </c>
      <c r="H42" s="385" t="e">
        <f>IF(I42="","",VLOOKUP(I42,Nummern!$A$2:$H$540,2,FALSE))</f>
        <v>#N/A</v>
      </c>
      <c r="I42" s="176" t="str">
        <f>IF(E43=0,"",VLOOKUP(E43,Nummern!$A$2:$H$540,7,FALSE))</f>
        <v>OÖ 3</v>
      </c>
    </row>
    <row r="43" spans="1:9" ht="21.75" customHeight="1" thickBot="1">
      <c r="A43" s="195"/>
      <c r="B43" s="197"/>
      <c r="C43" s="177"/>
      <c r="D43" s="172"/>
      <c r="E43" s="178">
        <f>'Startplan BMF BM Wels2015'!O11</f>
        <v>136</v>
      </c>
      <c r="F43" s="179" t="s">
        <v>715</v>
      </c>
      <c r="G43" s="382" t="str">
        <f>IF(E43=0,"",VLOOKUP(E43,Nummern!$A$2:$H$540,3,FALSE))</f>
        <v>Öberösterreich Herren 3</v>
      </c>
      <c r="H43" s="383" t="e">
        <f>IF(I43="","",VLOOKUP(I43,Nummern!$A$2:$H$540,2,FALSE))</f>
        <v>#N/A</v>
      </c>
      <c r="I43" s="180" t="str">
        <f>IF(E43=0,"",VLOOKUP(E43,Nummern!$A$2:$H$540,5,FALSE))</f>
        <v>M</v>
      </c>
    </row>
    <row r="44" spans="1:9" ht="9.75" customHeight="1" thickTop="1" thickBot="1">
      <c r="A44" s="195"/>
      <c r="B44" s="197"/>
      <c r="C44" s="177"/>
      <c r="D44" s="172"/>
      <c r="E44" s="181"/>
      <c r="F44" s="181"/>
      <c r="G44" s="182"/>
      <c r="H44" s="183"/>
      <c r="I44" s="184"/>
    </row>
    <row r="45" spans="1:9" ht="13.5" customHeight="1" thickBot="1">
      <c r="A45" s="195"/>
      <c r="B45" s="197"/>
      <c r="C45" s="177" t="s">
        <v>701</v>
      </c>
      <c r="D45" s="172"/>
      <c r="E45" s="185" t="s">
        <v>654</v>
      </c>
      <c r="F45" s="185" t="s">
        <v>655</v>
      </c>
      <c r="G45" s="185" t="s">
        <v>656</v>
      </c>
      <c r="H45" s="185" t="s">
        <v>657</v>
      </c>
      <c r="I45" s="185" t="s">
        <v>658</v>
      </c>
    </row>
    <row r="46" spans="1:9" ht="20.100000000000001" customHeight="1">
      <c r="A46" s="195"/>
      <c r="B46" s="197"/>
      <c r="C46" s="177" t="s">
        <v>702</v>
      </c>
      <c r="D46" s="172"/>
      <c r="E46" s="186">
        <f>Eingabe!Y9</f>
        <v>5</v>
      </c>
      <c r="F46" s="187">
        <f>Eingabe!Z9</f>
        <v>80</v>
      </c>
      <c r="G46" s="187">
        <f>Eingabe!AA9</f>
        <v>36</v>
      </c>
      <c r="H46" s="188">
        <f>Eingabe!AB9</f>
        <v>116</v>
      </c>
      <c r="I46" s="186">
        <f>Eingabe!AC9</f>
        <v>3</v>
      </c>
    </row>
    <row r="47" spans="1:9" ht="20.100000000000001" customHeight="1">
      <c r="A47" s="195"/>
      <c r="B47" s="197"/>
      <c r="C47" s="177" t="s">
        <v>703</v>
      </c>
      <c r="D47" s="172"/>
      <c r="E47" s="186">
        <f>Eingabe!AE11</f>
        <v>6</v>
      </c>
      <c r="F47" s="187">
        <f>Eingabe!AF11</f>
        <v>88</v>
      </c>
      <c r="G47" s="187">
        <f>Eingabe!AG11</f>
        <v>32</v>
      </c>
      <c r="H47" s="188">
        <f>Eingabe!AH11</f>
        <v>120</v>
      </c>
      <c r="I47" s="186">
        <f>Eingabe!AI11</f>
        <v>5</v>
      </c>
    </row>
    <row r="48" spans="1:9" ht="20.100000000000001" customHeight="1">
      <c r="A48" s="195"/>
      <c r="B48" s="197"/>
      <c r="C48" s="177" t="s">
        <v>704</v>
      </c>
      <c r="D48" s="172"/>
      <c r="E48" s="186">
        <f>Eingabe!G13</f>
        <v>2</v>
      </c>
      <c r="F48" s="187">
        <f>Eingabe!H13</f>
        <v>93</v>
      </c>
      <c r="G48" s="187">
        <f>Eingabe!I13</f>
        <v>36</v>
      </c>
      <c r="H48" s="188">
        <f>Eingabe!J13</f>
        <v>129</v>
      </c>
      <c r="I48" s="186">
        <f>Eingabe!K13</f>
        <v>1</v>
      </c>
    </row>
    <row r="49" spans="1:9" ht="20.100000000000001" customHeight="1" thickBot="1">
      <c r="A49" s="195"/>
      <c r="B49" s="197"/>
      <c r="C49" s="171"/>
      <c r="D49" s="172"/>
      <c r="E49" s="189">
        <f>Eingabe!A15</f>
        <v>1</v>
      </c>
      <c r="F49" s="190">
        <f>Eingabe!B15</f>
        <v>75</v>
      </c>
      <c r="G49" s="190">
        <f>Eingabe!C15</f>
        <v>35</v>
      </c>
      <c r="H49" s="191">
        <f>Eingabe!D15</f>
        <v>110</v>
      </c>
      <c r="I49" s="189">
        <f>Eingabe!E15</f>
        <v>1</v>
      </c>
    </row>
    <row r="50" spans="1:9" ht="24" customHeight="1" thickBot="1">
      <c r="A50" s="195"/>
      <c r="B50" s="197"/>
      <c r="C50" s="171"/>
      <c r="D50" s="172"/>
      <c r="E50" s="192"/>
      <c r="F50" s="193">
        <f>SUM(F46:F49)</f>
        <v>336</v>
      </c>
      <c r="G50" s="193">
        <f>SUM(G46:G49)</f>
        <v>139</v>
      </c>
      <c r="H50" s="193">
        <f>SUM(H46:H49)</f>
        <v>475</v>
      </c>
      <c r="I50" s="194">
        <f>SUM(I46:I49)</f>
        <v>10</v>
      </c>
    </row>
    <row r="51" spans="1:9" ht="120" customHeight="1" thickBot="1">
      <c r="A51" s="210"/>
      <c r="B51" s="197"/>
      <c r="C51" s="171"/>
      <c r="D51" s="172"/>
      <c r="E51" s="171"/>
      <c r="F51" s="171"/>
      <c r="G51" s="171"/>
      <c r="H51" s="171"/>
      <c r="I51" s="171"/>
    </row>
    <row r="52" spans="1:9" ht="21.75" customHeight="1">
      <c r="A52" s="195"/>
      <c r="B52" s="197"/>
      <c r="C52" s="171"/>
      <c r="D52" s="172"/>
      <c r="E52" s="174" t="s">
        <v>661</v>
      </c>
      <c r="F52" s="175" t="s">
        <v>659</v>
      </c>
      <c r="G52" s="384" t="str">
        <f>IF(E53=0,"",VLOOKUP(E53,Nummern!$A$2:$H$540,2,FALSE))</f>
        <v xml:space="preserve">Dr. FEINDERT Horst </v>
      </c>
      <c r="H52" s="385" t="e">
        <f>IF(I52="","",VLOOKUP(I52,Nummern!$A$2:$H$540,2,FALSE))</f>
        <v>#N/A</v>
      </c>
      <c r="I52" s="176" t="str">
        <f>IF(E53=0,"",VLOOKUP(E53,Nummern!$A$2:$H$540,7,FALSE))</f>
        <v>OÖ 2</v>
      </c>
    </row>
    <row r="53" spans="1:9" ht="21.75" customHeight="1" thickBot="1">
      <c r="A53" s="195"/>
      <c r="B53" s="197"/>
      <c r="C53" s="177"/>
      <c r="D53" s="172"/>
      <c r="E53" s="178">
        <f>'Startplan BMF BM Wels2015'!R11</f>
        <v>131</v>
      </c>
      <c r="F53" s="179" t="s">
        <v>715</v>
      </c>
      <c r="G53" s="382" t="str">
        <f>IF(E53=0,"",VLOOKUP(E53,Nummern!$A$2:$H$540,3,FALSE))</f>
        <v>Oberösterreich Herren 2</v>
      </c>
      <c r="H53" s="383" t="e">
        <f>IF(I53="","",VLOOKUP(I53,Nummern!$A$2:$H$540,2,FALSE))</f>
        <v>#N/A</v>
      </c>
      <c r="I53" s="180" t="str">
        <f>IF(E53=0,"",VLOOKUP(E53,Nummern!$A$2:$H$540,5,FALSE))</f>
        <v>M</v>
      </c>
    </row>
    <row r="54" spans="1:9" ht="9.75" customHeight="1" thickTop="1" thickBot="1">
      <c r="A54" s="195"/>
      <c r="B54" s="197"/>
      <c r="C54" s="177"/>
      <c r="D54" s="172"/>
      <c r="E54" s="181"/>
      <c r="F54" s="181"/>
      <c r="G54" s="182"/>
      <c r="H54" s="183"/>
      <c r="I54" s="184"/>
    </row>
    <row r="55" spans="1:9" ht="13.5" customHeight="1" thickBot="1">
      <c r="A55" s="195"/>
      <c r="B55" s="197"/>
      <c r="C55" s="177" t="s">
        <v>701</v>
      </c>
      <c r="D55" s="172"/>
      <c r="E55" s="185" t="s">
        <v>654</v>
      </c>
      <c r="F55" s="185" t="s">
        <v>655</v>
      </c>
      <c r="G55" s="185" t="s">
        <v>656</v>
      </c>
      <c r="H55" s="185" t="s">
        <v>657</v>
      </c>
      <c r="I55" s="185" t="s">
        <v>658</v>
      </c>
    </row>
    <row r="56" spans="1:9" ht="20.100000000000001" customHeight="1">
      <c r="A56" s="195"/>
      <c r="B56" s="197"/>
      <c r="C56" s="177" t="s">
        <v>702</v>
      </c>
      <c r="D56" s="172"/>
      <c r="E56" s="186">
        <f>Eingabe!AE9</f>
        <v>6</v>
      </c>
      <c r="F56" s="187">
        <f>Eingabe!AF9</f>
        <v>81</v>
      </c>
      <c r="G56" s="187">
        <f>Eingabe!AG9</f>
        <v>34</v>
      </c>
      <c r="H56" s="188">
        <f>Eingabe!AH9</f>
        <v>115</v>
      </c>
      <c r="I56" s="186">
        <f>Eingabe!AI9</f>
        <v>3</v>
      </c>
    </row>
    <row r="57" spans="1:9" ht="20.100000000000001" customHeight="1">
      <c r="A57" s="195"/>
      <c r="B57" s="197"/>
      <c r="C57" s="177" t="s">
        <v>703</v>
      </c>
      <c r="D57" s="172"/>
      <c r="E57" s="186">
        <f>Eingabe!Y11</f>
        <v>5</v>
      </c>
      <c r="F57" s="187">
        <f>Eingabe!Z11</f>
        <v>95</v>
      </c>
      <c r="G57" s="187">
        <f>Eingabe!AA11</f>
        <v>26</v>
      </c>
      <c r="H57" s="188">
        <f>Eingabe!AB11</f>
        <v>121</v>
      </c>
      <c r="I57" s="186">
        <f>Eingabe!AC11</f>
        <v>6</v>
      </c>
    </row>
    <row r="58" spans="1:9" ht="20.100000000000001" customHeight="1">
      <c r="A58" s="195"/>
      <c r="B58" s="197"/>
      <c r="C58" s="177" t="s">
        <v>704</v>
      </c>
      <c r="D58" s="172"/>
      <c r="E58" s="186">
        <f>Eingabe!A13</f>
        <v>1</v>
      </c>
      <c r="F58" s="187">
        <f>Eingabe!B13</f>
        <v>88</v>
      </c>
      <c r="G58" s="187">
        <f>Eingabe!C13</f>
        <v>45</v>
      </c>
      <c r="H58" s="188">
        <f>Eingabe!D13</f>
        <v>133</v>
      </c>
      <c r="I58" s="186">
        <f>Eingabe!E13</f>
        <v>3</v>
      </c>
    </row>
    <row r="59" spans="1:9" ht="20.100000000000001" customHeight="1" thickBot="1">
      <c r="A59" s="195"/>
      <c r="B59" s="197"/>
      <c r="C59" s="171"/>
      <c r="D59" s="172"/>
      <c r="E59" s="189">
        <f>Eingabe!G15</f>
        <v>2</v>
      </c>
      <c r="F59" s="190">
        <f>Eingabe!H15</f>
        <v>92</v>
      </c>
      <c r="G59" s="190">
        <f>Eingabe!I15</f>
        <v>40</v>
      </c>
      <c r="H59" s="191">
        <f>Eingabe!J15</f>
        <v>132</v>
      </c>
      <c r="I59" s="189">
        <f>Eingabe!K15</f>
        <v>1</v>
      </c>
    </row>
    <row r="60" spans="1:9" ht="24" customHeight="1" thickBot="1">
      <c r="A60" s="195"/>
      <c r="B60" s="197"/>
      <c r="C60" s="171"/>
      <c r="D60" s="172"/>
      <c r="E60" s="192"/>
      <c r="F60" s="193">
        <f>SUM(F56:F59)</f>
        <v>356</v>
      </c>
      <c r="G60" s="193">
        <f>SUM(G56:G59)</f>
        <v>145</v>
      </c>
      <c r="H60" s="193">
        <f>SUM(H56:H59)</f>
        <v>501</v>
      </c>
      <c r="I60" s="194">
        <f>SUM(I56:I59)</f>
        <v>13</v>
      </c>
    </row>
    <row r="61" spans="1:9" ht="4.5" customHeight="1" thickBot="1">
      <c r="A61" s="86"/>
      <c r="B61" s="86"/>
      <c r="C61" s="171"/>
      <c r="D61" s="172"/>
      <c r="E61" s="171"/>
      <c r="F61" s="173"/>
      <c r="G61" s="173"/>
      <c r="H61" s="173"/>
      <c r="I61" s="173"/>
    </row>
    <row r="62" spans="1:9" ht="21.75" customHeight="1">
      <c r="A62" s="195"/>
      <c r="B62" s="197"/>
      <c r="C62" s="171"/>
      <c r="D62" s="172"/>
      <c r="E62" s="174" t="s">
        <v>716</v>
      </c>
      <c r="F62" s="175" t="s">
        <v>659</v>
      </c>
      <c r="G62" s="380" t="str">
        <f>IF(E63=0,"",VLOOKUP(E63,Nummern!$A$2:$H$540,2,FALSE))</f>
        <v>GACH Johann</v>
      </c>
      <c r="H62" s="381" t="e">
        <f>IF(I62="","",VLOOKUP(I62,Nummern!$A$2:$H$540,2,FALSE))</f>
        <v>#N/A</v>
      </c>
      <c r="I62" s="176" t="str">
        <f>IF(E63=0,"",VLOOKUP(E63,Nummern!$A$2:$H$540,7,FALSE))</f>
        <v>OÖ 1</v>
      </c>
    </row>
    <row r="63" spans="1:9" ht="21.75" customHeight="1" thickBot="1">
      <c r="A63" s="195"/>
      <c r="B63" s="197"/>
      <c r="C63" s="177"/>
      <c r="D63" s="172"/>
      <c r="E63" s="178">
        <f>'Startplan BMF BM Wels2015'!C13</f>
        <v>125</v>
      </c>
      <c r="F63" s="179" t="s">
        <v>715</v>
      </c>
      <c r="G63" s="382" t="str">
        <f>IF(E63=0,"",VLOOKUP(E63,Nummern!$A$2:$H$540,3,FALSE))</f>
        <v>Oberösterreich Herren 1</v>
      </c>
      <c r="H63" s="383" t="e">
        <f>IF(I63="","",VLOOKUP(I63,Nummern!$A$2:$H$540,2,FALSE))</f>
        <v>#N/A</v>
      </c>
      <c r="I63" s="180" t="str">
        <f>IF(E63=0,"",VLOOKUP(E63,Nummern!$A$2:$H$540,5,FALSE))</f>
        <v>M</v>
      </c>
    </row>
    <row r="64" spans="1:9" ht="9.75" customHeight="1" thickTop="1" thickBot="1">
      <c r="A64" s="195"/>
      <c r="B64" s="197"/>
      <c r="C64" s="177"/>
      <c r="D64" s="172"/>
      <c r="E64" s="181"/>
      <c r="F64" s="181"/>
      <c r="G64" s="182"/>
      <c r="H64" s="183"/>
      <c r="I64" s="184"/>
    </row>
    <row r="65" spans="1:9" ht="13.5" customHeight="1" thickBot="1">
      <c r="A65" s="195"/>
      <c r="B65" s="197"/>
      <c r="C65" s="177" t="s">
        <v>701</v>
      </c>
      <c r="D65" s="172"/>
      <c r="E65" s="185" t="s">
        <v>654</v>
      </c>
      <c r="F65" s="185" t="s">
        <v>655</v>
      </c>
      <c r="G65" s="185" t="s">
        <v>656</v>
      </c>
      <c r="H65" s="185" t="s">
        <v>657</v>
      </c>
      <c r="I65" s="185" t="s">
        <v>658</v>
      </c>
    </row>
    <row r="66" spans="1:9" ht="20.100000000000001" customHeight="1">
      <c r="A66" s="195"/>
      <c r="B66" s="197"/>
      <c r="C66" s="177" t="s">
        <v>702</v>
      </c>
      <c r="D66" s="172"/>
      <c r="E66" s="186">
        <v>1</v>
      </c>
      <c r="F66" s="187">
        <f>Eingabe!B20</f>
        <v>83</v>
      </c>
      <c r="G66" s="187">
        <f>Eingabe!C20</f>
        <v>42</v>
      </c>
      <c r="H66" s="188">
        <f>Eingabe!D20</f>
        <v>125</v>
      </c>
      <c r="I66" s="187">
        <f>Eingabe!E20</f>
        <v>4</v>
      </c>
    </row>
    <row r="67" spans="1:9" ht="20.100000000000001" customHeight="1">
      <c r="A67" s="195"/>
      <c r="B67" s="197"/>
      <c r="C67" s="177" t="s">
        <v>703</v>
      </c>
      <c r="D67" s="172"/>
      <c r="E67" s="186">
        <v>2</v>
      </c>
      <c r="F67" s="187">
        <f>Eingabe!H22</f>
        <v>84</v>
      </c>
      <c r="G67" s="187">
        <f>Eingabe!I22</f>
        <v>15</v>
      </c>
      <c r="H67" s="188">
        <f>Eingabe!J22</f>
        <v>99</v>
      </c>
      <c r="I67" s="187">
        <f>Eingabe!K22</f>
        <v>10</v>
      </c>
    </row>
    <row r="68" spans="1:9" ht="20.100000000000001" customHeight="1">
      <c r="A68" s="195"/>
      <c r="B68" s="197"/>
      <c r="C68" s="177" t="s">
        <v>704</v>
      </c>
      <c r="D68" s="172"/>
      <c r="E68" s="186">
        <v>4</v>
      </c>
      <c r="F68" s="187">
        <f>Eingabe!T24</f>
        <v>83</v>
      </c>
      <c r="G68" s="187">
        <f>Eingabe!U24</f>
        <v>18</v>
      </c>
      <c r="H68" s="188">
        <f>Eingabe!V24</f>
        <v>101</v>
      </c>
      <c r="I68" s="187">
        <f>Eingabe!W24</f>
        <v>9</v>
      </c>
    </row>
    <row r="69" spans="1:9" ht="20.100000000000001" customHeight="1" thickBot="1">
      <c r="A69" s="195"/>
      <c r="B69" s="197"/>
      <c r="C69" s="171"/>
      <c r="D69" s="172"/>
      <c r="E69" s="189">
        <v>3</v>
      </c>
      <c r="F69" s="190">
        <f>Eingabe!N26</f>
        <v>91</v>
      </c>
      <c r="G69" s="190">
        <f>Eingabe!O26</f>
        <v>26</v>
      </c>
      <c r="H69" s="191">
        <f>Eingabe!P26</f>
        <v>117</v>
      </c>
      <c r="I69" s="190">
        <f>Eingabe!Q26</f>
        <v>5</v>
      </c>
    </row>
    <row r="70" spans="1:9" ht="24" customHeight="1" thickBot="1">
      <c r="A70" s="195"/>
      <c r="B70" s="197"/>
      <c r="C70" s="171"/>
      <c r="D70" s="172"/>
      <c r="E70" s="192"/>
      <c r="F70" s="193">
        <f>SUM(F66:F69)</f>
        <v>341</v>
      </c>
      <c r="G70" s="193">
        <f>SUM(G66:G69)</f>
        <v>101</v>
      </c>
      <c r="H70" s="193">
        <f>SUM(H66:H69)</f>
        <v>442</v>
      </c>
      <c r="I70" s="194">
        <f>SUM(I66:I69)</f>
        <v>28</v>
      </c>
    </row>
    <row r="71" spans="1:9" ht="120" customHeight="1" thickBot="1">
      <c r="A71" s="210"/>
      <c r="B71" s="197"/>
      <c r="C71" s="171"/>
      <c r="D71" s="172"/>
      <c r="E71" s="171"/>
      <c r="F71" s="171"/>
      <c r="G71" s="171"/>
      <c r="H71" s="171"/>
      <c r="I71" s="171"/>
    </row>
    <row r="72" spans="1:9" ht="21.75" customHeight="1">
      <c r="A72" s="195"/>
      <c r="B72" s="197"/>
      <c r="C72" s="171"/>
      <c r="D72" s="172"/>
      <c r="E72" s="174" t="s">
        <v>716</v>
      </c>
      <c r="F72" s="175" t="s">
        <v>659</v>
      </c>
      <c r="G72" s="380" t="str">
        <f>IF(E73=0,"",VLOOKUP(E73,Nummern!$A$2:$H$540,2,FALSE))</f>
        <v>GRABENBERGER Herbert</v>
      </c>
      <c r="H72" s="381" t="e">
        <f>IF(I72="","",VLOOKUP(I72,Nummern!$A$2:$H$540,2,FALSE))</f>
        <v>#N/A</v>
      </c>
      <c r="I72" s="176" t="str">
        <f>IF(E73=0,"",VLOOKUP(E73,Nummern!$A$2:$H$540,7,FALSE))</f>
        <v>OÖ 3</v>
      </c>
    </row>
    <row r="73" spans="1:9" ht="21.75" customHeight="1" thickBot="1">
      <c r="A73" s="195"/>
      <c r="B73" s="197"/>
      <c r="C73" s="177"/>
      <c r="D73" s="172"/>
      <c r="E73" s="178">
        <f>'Startplan BMF BM Wels2015'!F13</f>
        <v>137</v>
      </c>
      <c r="F73" s="179" t="s">
        <v>715</v>
      </c>
      <c r="G73" s="382" t="str">
        <f>IF(E73=0,"",VLOOKUP(E73,Nummern!$A$2:$H$540,3,FALSE))</f>
        <v>Öberösterreich Herren 3</v>
      </c>
      <c r="H73" s="383" t="e">
        <f>IF(I73="","",VLOOKUP(I73,Nummern!$A$2:$H$540,2,FALSE))</f>
        <v>#N/A</v>
      </c>
      <c r="I73" s="180" t="str">
        <f>IF(E73=0,"",VLOOKUP(E73,Nummern!$A$2:$H$540,5,FALSE))</f>
        <v>M</v>
      </c>
    </row>
    <row r="74" spans="1:9" ht="9.75" customHeight="1" thickTop="1" thickBot="1">
      <c r="A74" s="195"/>
      <c r="B74" s="197"/>
      <c r="C74" s="177"/>
      <c r="D74" s="172"/>
      <c r="E74" s="181"/>
      <c r="F74" s="181"/>
      <c r="G74" s="182"/>
      <c r="H74" s="183"/>
      <c r="I74" s="184"/>
    </row>
    <row r="75" spans="1:9" ht="13.5" customHeight="1" thickBot="1">
      <c r="A75" s="195"/>
      <c r="B75" s="197"/>
      <c r="C75" s="177" t="s">
        <v>701</v>
      </c>
      <c r="D75" s="172"/>
      <c r="E75" s="185" t="s">
        <v>654</v>
      </c>
      <c r="F75" s="185" t="s">
        <v>655</v>
      </c>
      <c r="G75" s="185" t="s">
        <v>656</v>
      </c>
      <c r="H75" s="185" t="s">
        <v>657</v>
      </c>
      <c r="I75" s="185" t="s">
        <v>658</v>
      </c>
    </row>
    <row r="76" spans="1:9" ht="20.100000000000001" customHeight="1">
      <c r="A76" s="195"/>
      <c r="B76" s="197"/>
      <c r="C76" s="177" t="s">
        <v>702</v>
      </c>
      <c r="D76" s="172"/>
      <c r="E76" s="186">
        <v>2</v>
      </c>
      <c r="F76" s="187">
        <f>Eingabe!H20</f>
        <v>79</v>
      </c>
      <c r="G76" s="187">
        <f>Eingabe!I20</f>
        <v>25</v>
      </c>
      <c r="H76" s="188">
        <f>Eingabe!J20</f>
        <v>104</v>
      </c>
      <c r="I76" s="187">
        <f>Eingabe!K20</f>
        <v>5</v>
      </c>
    </row>
    <row r="77" spans="1:9" ht="20.100000000000001" customHeight="1">
      <c r="A77" s="195"/>
      <c r="B77" s="197"/>
      <c r="C77" s="177" t="s">
        <v>703</v>
      </c>
      <c r="D77" s="172"/>
      <c r="E77" s="186">
        <v>1</v>
      </c>
      <c r="F77" s="187">
        <f>Eingabe!B22</f>
        <v>75</v>
      </c>
      <c r="G77" s="187">
        <f>Eingabe!C22</f>
        <v>35</v>
      </c>
      <c r="H77" s="188">
        <f>Eingabe!D22</f>
        <v>110</v>
      </c>
      <c r="I77" s="187">
        <f>Eingabe!E22</f>
        <v>6</v>
      </c>
    </row>
    <row r="78" spans="1:9" ht="20.100000000000001" customHeight="1">
      <c r="A78" s="195"/>
      <c r="B78" s="197"/>
      <c r="C78" s="177" t="s">
        <v>704</v>
      </c>
      <c r="D78" s="172"/>
      <c r="E78" s="186">
        <v>3</v>
      </c>
      <c r="F78" s="187">
        <f>Eingabe!N24</f>
        <v>93</v>
      </c>
      <c r="G78" s="187">
        <f>Eingabe!O24</f>
        <v>26</v>
      </c>
      <c r="H78" s="188">
        <f>Eingabe!P24</f>
        <v>119</v>
      </c>
      <c r="I78" s="187">
        <f>Eingabe!Q24</f>
        <v>4</v>
      </c>
    </row>
    <row r="79" spans="1:9" ht="20.100000000000001" customHeight="1" thickBot="1">
      <c r="A79" s="195"/>
      <c r="B79" s="197"/>
      <c r="C79" s="171"/>
      <c r="D79" s="172"/>
      <c r="E79" s="189">
        <v>4</v>
      </c>
      <c r="F79" s="190">
        <f>Eingabe!T26</f>
        <v>74</v>
      </c>
      <c r="G79" s="190">
        <f>Eingabe!U26</f>
        <v>35</v>
      </c>
      <c r="H79" s="191">
        <f>Eingabe!V26</f>
        <v>109</v>
      </c>
      <c r="I79" s="190">
        <f>Eingabe!W26</f>
        <v>2</v>
      </c>
    </row>
    <row r="80" spans="1:9" ht="24" customHeight="1" thickBot="1">
      <c r="A80" s="195"/>
      <c r="B80" s="197"/>
      <c r="C80" s="171"/>
      <c r="D80" s="172"/>
      <c r="E80" s="192"/>
      <c r="F80" s="193">
        <f>SUM(F76:F79)</f>
        <v>321</v>
      </c>
      <c r="G80" s="193">
        <f>SUM(G76:G79)</f>
        <v>121</v>
      </c>
      <c r="H80" s="193">
        <f>SUM(H76:H79)</f>
        <v>442</v>
      </c>
      <c r="I80" s="194">
        <f>SUM(I76:I79)</f>
        <v>17</v>
      </c>
    </row>
    <row r="81" spans="1:9" ht="120" customHeight="1" thickBot="1">
      <c r="A81" s="210"/>
      <c r="B81" s="197"/>
      <c r="C81" s="171"/>
      <c r="D81" s="172"/>
      <c r="E81" s="171"/>
      <c r="F81" s="171"/>
      <c r="G81" s="171"/>
      <c r="H81" s="171"/>
      <c r="I81" s="171"/>
    </row>
    <row r="82" spans="1:9" ht="21.75" customHeight="1">
      <c r="A82" s="195"/>
      <c r="B82" s="197"/>
      <c r="C82" s="171"/>
      <c r="D82" s="172"/>
      <c r="E82" s="174" t="s">
        <v>716</v>
      </c>
      <c r="F82" s="175" t="s">
        <v>659</v>
      </c>
      <c r="G82" s="384" t="str">
        <f>IF(E83=0,"",VLOOKUP(E83,Nummern!$A$2:$H$540,2,FALSE))</f>
        <v>GSTÖTTNER Ulrike</v>
      </c>
      <c r="H82" s="385" t="e">
        <f>IF(I82="","",VLOOKUP(I82,Nummern!$A$2:$H$540,2,FALSE))</f>
        <v>#N/A</v>
      </c>
      <c r="I82" s="176" t="str">
        <f>IF(E83=0,"",VLOOKUP(E83,Nummern!$A$2:$H$540,7,FALSE))</f>
        <v>OÖD</v>
      </c>
    </row>
    <row r="83" spans="1:9" ht="21.75" customHeight="1" thickBot="1">
      <c r="A83" s="195"/>
      <c r="B83" s="197"/>
      <c r="C83" s="177"/>
      <c r="D83" s="172"/>
      <c r="E83" s="178">
        <f>'Startplan BMF BM Wels2015'!I13</f>
        <v>102</v>
      </c>
      <c r="F83" s="179" t="s">
        <v>715</v>
      </c>
      <c r="G83" s="382" t="str">
        <f>IF(E83=0,"",VLOOKUP(E83,Nummern!$A$2:$H$540,3,FALSE))</f>
        <v>Oberösterreich Damen</v>
      </c>
      <c r="H83" s="383" t="e">
        <f>IF(I83="","",VLOOKUP(I83,Nummern!$A$2:$H$540,2,FALSE))</f>
        <v>#N/A</v>
      </c>
      <c r="I83" s="180" t="str">
        <f>IF(E83=0,"",VLOOKUP(E83,Nummern!$A$2:$H$540,5,FALSE))</f>
        <v>W</v>
      </c>
    </row>
    <row r="84" spans="1:9" ht="9.75" customHeight="1" thickTop="1" thickBot="1">
      <c r="A84" s="195"/>
      <c r="B84" s="197"/>
      <c r="C84" s="177"/>
      <c r="D84" s="172"/>
      <c r="E84" s="181"/>
      <c r="F84" s="181"/>
      <c r="G84" s="182"/>
      <c r="H84" s="183"/>
      <c r="I84" s="184"/>
    </row>
    <row r="85" spans="1:9" ht="13.5" customHeight="1" thickBot="1">
      <c r="A85" s="195"/>
      <c r="B85" s="197"/>
      <c r="C85" s="177" t="s">
        <v>701</v>
      </c>
      <c r="D85" s="172"/>
      <c r="E85" s="185" t="s">
        <v>654</v>
      </c>
      <c r="F85" s="185" t="s">
        <v>655</v>
      </c>
      <c r="G85" s="185" t="s">
        <v>656</v>
      </c>
      <c r="H85" s="185" t="s">
        <v>657</v>
      </c>
      <c r="I85" s="185" t="s">
        <v>658</v>
      </c>
    </row>
    <row r="86" spans="1:9" ht="20.100000000000001" customHeight="1">
      <c r="A86" s="195"/>
      <c r="B86" s="197"/>
      <c r="C86" s="177" t="s">
        <v>702</v>
      </c>
      <c r="D86" s="172"/>
      <c r="E86" s="186">
        <v>3</v>
      </c>
      <c r="F86" s="187">
        <f>Eingabe!N20</f>
        <v>88</v>
      </c>
      <c r="G86" s="187">
        <f>Eingabe!O20</f>
        <v>23</v>
      </c>
      <c r="H86" s="188">
        <f>Eingabe!P20</f>
        <v>111</v>
      </c>
      <c r="I86" s="187">
        <f>Eingabe!Q20</f>
        <v>7</v>
      </c>
    </row>
    <row r="87" spans="1:9" ht="20.100000000000001" customHeight="1">
      <c r="A87" s="195"/>
      <c r="B87" s="197"/>
      <c r="C87" s="177" t="s">
        <v>703</v>
      </c>
      <c r="D87" s="172"/>
      <c r="E87" s="186">
        <v>4</v>
      </c>
      <c r="F87" s="187">
        <f>Eingabe!T22</f>
        <v>88</v>
      </c>
      <c r="G87" s="187">
        <f>Eingabe!U22</f>
        <v>36</v>
      </c>
      <c r="H87" s="188">
        <f>Eingabe!V22</f>
        <v>124</v>
      </c>
      <c r="I87" s="187">
        <f>Eingabe!W22</f>
        <v>3</v>
      </c>
    </row>
    <row r="88" spans="1:9" ht="20.100000000000001" customHeight="1">
      <c r="A88" s="195"/>
      <c r="B88" s="197"/>
      <c r="C88" s="177" t="s">
        <v>704</v>
      </c>
      <c r="D88" s="172"/>
      <c r="E88" s="186">
        <v>6</v>
      </c>
      <c r="F88" s="187">
        <f>Eingabe!AF24</f>
        <v>87</v>
      </c>
      <c r="G88" s="187">
        <f>Eingabe!AG24</f>
        <v>27</v>
      </c>
      <c r="H88" s="188">
        <f>Eingabe!AH24</f>
        <v>114</v>
      </c>
      <c r="I88" s="187">
        <f>Eingabe!AI24</f>
        <v>4</v>
      </c>
    </row>
    <row r="89" spans="1:9" ht="20.100000000000001" customHeight="1" thickBot="1">
      <c r="A89" s="195"/>
      <c r="B89" s="197"/>
      <c r="C89" s="171"/>
      <c r="D89" s="172"/>
      <c r="E89" s="189">
        <v>5</v>
      </c>
      <c r="F89" s="190">
        <f>Eingabe!Z26</f>
        <v>67</v>
      </c>
      <c r="G89" s="190">
        <f>Eingabe!AA26</f>
        <v>35</v>
      </c>
      <c r="H89" s="191">
        <f>Eingabe!AB26</f>
        <v>102</v>
      </c>
      <c r="I89" s="190">
        <f>Eingabe!AC26</f>
        <v>3</v>
      </c>
    </row>
    <row r="90" spans="1:9" ht="24" customHeight="1" thickBot="1">
      <c r="A90" s="195"/>
      <c r="B90" s="197"/>
      <c r="C90" s="171"/>
      <c r="D90" s="172"/>
      <c r="E90" s="192"/>
      <c r="F90" s="193">
        <f>SUM(F86:F89)</f>
        <v>330</v>
      </c>
      <c r="G90" s="193">
        <f>SUM(G86:G89)</f>
        <v>121</v>
      </c>
      <c r="H90" s="193">
        <f>SUM(H86:H89)</f>
        <v>451</v>
      </c>
      <c r="I90" s="194">
        <f>SUM(I86:I89)</f>
        <v>17</v>
      </c>
    </row>
    <row r="91" spans="1:9" ht="4.5" customHeight="1" thickBot="1">
      <c r="A91" s="86"/>
      <c r="B91" s="86"/>
      <c r="C91" s="171"/>
      <c r="D91" s="172"/>
      <c r="E91" s="171"/>
      <c r="F91" s="173"/>
      <c r="G91" s="173"/>
      <c r="H91" s="173"/>
      <c r="I91" s="173"/>
    </row>
    <row r="92" spans="1:9" ht="21.75" customHeight="1">
      <c r="A92" s="195"/>
      <c r="B92" s="197"/>
      <c r="C92" s="171"/>
      <c r="D92" s="172"/>
      <c r="E92" s="174" t="s">
        <v>716</v>
      </c>
      <c r="F92" s="175" t="s">
        <v>659</v>
      </c>
      <c r="G92" s="384" t="str">
        <f>IF(E93=0,"",VLOOKUP(E93,Nummern!$A$2:$H$540,2,FALSE))</f>
        <v>ORTHABER Hermine</v>
      </c>
      <c r="H92" s="385" t="e">
        <f>IF(I92="","",VLOOKUP(I92,Nummern!$A$2:$H$540,2,FALSE))</f>
        <v>#N/A</v>
      </c>
      <c r="I92" s="176" t="str">
        <f>IF(E93=0,"",VLOOKUP(E93,Nummern!$A$2:$H$540,7,FALSE))</f>
        <v>StmD</v>
      </c>
    </row>
    <row r="93" spans="1:9" ht="21.75" customHeight="1" thickBot="1">
      <c r="A93" s="195"/>
      <c r="B93" s="197"/>
      <c r="C93" s="177"/>
      <c r="D93" s="172"/>
      <c r="E93" s="178">
        <f>'Startplan BMF BM Wels2015'!L13</f>
        <v>106</v>
      </c>
      <c r="F93" s="179" t="s">
        <v>715</v>
      </c>
      <c r="G93" s="382" t="str">
        <f>IF(E93=0,"",VLOOKUP(E93,Nummern!$A$2:$H$540,3,FALSE))</f>
        <v>Steiermark Damen</v>
      </c>
      <c r="H93" s="383" t="e">
        <f>IF(I93="","",VLOOKUP(I93,Nummern!$A$2:$H$540,2,FALSE))</f>
        <v>#N/A</v>
      </c>
      <c r="I93" s="180" t="str">
        <f>IF(E93=0,"",VLOOKUP(E93,Nummern!$A$2:$H$540,5,FALSE))</f>
        <v>W</v>
      </c>
    </row>
    <row r="94" spans="1:9" ht="9.75" customHeight="1" thickTop="1" thickBot="1">
      <c r="A94" s="195"/>
      <c r="B94" s="197"/>
      <c r="C94" s="177"/>
      <c r="D94" s="172"/>
      <c r="E94" s="181"/>
      <c r="F94" s="181"/>
      <c r="G94" s="182"/>
      <c r="H94" s="183"/>
      <c r="I94" s="184"/>
    </row>
    <row r="95" spans="1:9" ht="13.5" customHeight="1" thickBot="1">
      <c r="A95" s="195"/>
      <c r="B95" s="197"/>
      <c r="C95" s="177" t="s">
        <v>701</v>
      </c>
      <c r="D95" s="172"/>
      <c r="E95" s="185" t="s">
        <v>654</v>
      </c>
      <c r="F95" s="185" t="s">
        <v>655</v>
      </c>
      <c r="G95" s="185" t="s">
        <v>656</v>
      </c>
      <c r="H95" s="185" t="s">
        <v>657</v>
      </c>
      <c r="I95" s="185" t="s">
        <v>658</v>
      </c>
    </row>
    <row r="96" spans="1:9" ht="20.100000000000001" customHeight="1">
      <c r="A96" s="195"/>
      <c r="B96" s="197"/>
      <c r="C96" s="177" t="s">
        <v>702</v>
      </c>
      <c r="D96" s="172"/>
      <c r="E96" s="186">
        <v>4</v>
      </c>
      <c r="F96" s="187">
        <f>Eingabe!T20</f>
        <v>89</v>
      </c>
      <c r="G96" s="187">
        <f>Eingabe!U20</f>
        <v>35</v>
      </c>
      <c r="H96" s="188">
        <f>Eingabe!V20</f>
        <v>124</v>
      </c>
      <c r="I96" s="187">
        <f>Eingabe!W20</f>
        <v>5</v>
      </c>
    </row>
    <row r="97" spans="1:9" ht="20.100000000000001" customHeight="1">
      <c r="A97" s="195"/>
      <c r="B97" s="197"/>
      <c r="C97" s="177" t="s">
        <v>703</v>
      </c>
      <c r="D97" s="172"/>
      <c r="E97" s="186">
        <v>3</v>
      </c>
      <c r="F97" s="187">
        <f>Eingabe!N22</f>
        <v>91</v>
      </c>
      <c r="G97" s="187">
        <f>Eingabe!O22</f>
        <v>27</v>
      </c>
      <c r="H97" s="188">
        <f>Eingabe!P22</f>
        <v>118</v>
      </c>
      <c r="I97" s="187">
        <f>Eingabe!Q22</f>
        <v>5</v>
      </c>
    </row>
    <row r="98" spans="1:9" ht="20.100000000000001" customHeight="1">
      <c r="A98" s="195"/>
      <c r="B98" s="197"/>
      <c r="C98" s="177" t="s">
        <v>704</v>
      </c>
      <c r="D98" s="172"/>
      <c r="E98" s="186">
        <v>5</v>
      </c>
      <c r="F98" s="187">
        <f>Eingabe!Z24</f>
        <v>87</v>
      </c>
      <c r="G98" s="187">
        <f>Eingabe!AA24</f>
        <v>41</v>
      </c>
      <c r="H98" s="188">
        <f>Eingabe!AB24</f>
        <v>128</v>
      </c>
      <c r="I98" s="187">
        <f>Eingabe!AC24</f>
        <v>4</v>
      </c>
    </row>
    <row r="99" spans="1:9" ht="20.100000000000001" customHeight="1" thickBot="1">
      <c r="A99" s="195"/>
      <c r="B99" s="197"/>
      <c r="C99" s="171"/>
      <c r="D99" s="172"/>
      <c r="E99" s="189">
        <v>6</v>
      </c>
      <c r="F99" s="190">
        <f>Eingabe!AF26</f>
        <v>91</v>
      </c>
      <c r="G99" s="190">
        <f>Eingabe!AG26</f>
        <v>27</v>
      </c>
      <c r="H99" s="191">
        <f>Eingabe!AH26</f>
        <v>118</v>
      </c>
      <c r="I99" s="190">
        <f>Eingabe!AI26</f>
        <v>3</v>
      </c>
    </row>
    <row r="100" spans="1:9" ht="24" customHeight="1" thickBot="1">
      <c r="A100" s="195"/>
      <c r="B100" s="197"/>
      <c r="C100" s="171"/>
      <c r="D100" s="172"/>
      <c r="E100" s="192"/>
      <c r="F100" s="193">
        <f>SUM(F96:F99)</f>
        <v>358</v>
      </c>
      <c r="G100" s="193">
        <f>SUM(G96:G99)</f>
        <v>130</v>
      </c>
      <c r="H100" s="193">
        <f>SUM(H96:H99)</f>
        <v>488</v>
      </c>
      <c r="I100" s="194">
        <f>SUM(I96:I99)</f>
        <v>17</v>
      </c>
    </row>
    <row r="101" spans="1:9" ht="120" customHeight="1" thickBot="1">
      <c r="A101" s="210"/>
      <c r="B101" s="197"/>
      <c r="C101" s="171"/>
      <c r="D101" s="172"/>
      <c r="E101" s="171"/>
      <c r="F101" s="171"/>
      <c r="G101" s="171"/>
      <c r="H101" s="171"/>
      <c r="I101" s="171"/>
    </row>
    <row r="102" spans="1:9" ht="21.75" customHeight="1">
      <c r="A102" s="195"/>
      <c r="B102" s="197"/>
      <c r="C102" s="171"/>
      <c r="D102" s="172"/>
      <c r="E102" s="174" t="s">
        <v>716</v>
      </c>
      <c r="F102" s="175" t="s">
        <v>659</v>
      </c>
      <c r="G102" s="384" t="str">
        <f>IF(E103=0,"",VLOOKUP(E103,Nummern!$A$2:$H$540,2,FALSE))</f>
        <v>HASLAUER Franz</v>
      </c>
      <c r="H102" s="385" t="e">
        <f>IF(I102="","",VLOOKUP(I102,Nummern!$A$2:$H$540,2,FALSE))</f>
        <v>#N/A</v>
      </c>
      <c r="I102" s="176" t="str">
        <f>IF(E103=0,"",VLOOKUP(E103,Nummern!$A$2:$H$540,7,FALSE))</f>
        <v>Sbg</v>
      </c>
    </row>
    <row r="103" spans="1:9" ht="21.75" customHeight="1" thickBot="1">
      <c r="A103" s="195"/>
      <c r="B103" s="197"/>
      <c r="C103" s="177"/>
      <c r="D103" s="172"/>
      <c r="E103" s="178">
        <f>'Startplan BMF BM Wels2015'!O13</f>
        <v>166</v>
      </c>
      <c r="F103" s="179" t="s">
        <v>715</v>
      </c>
      <c r="G103" s="382" t="str">
        <f>IF(E103=0,"",VLOOKUP(E103,Nummern!$A$2:$H$540,3,FALSE))</f>
        <v xml:space="preserve">Salzburg Herren </v>
      </c>
      <c r="H103" s="383" t="e">
        <f>IF(I103="","",VLOOKUP(I103,Nummern!$A$2:$H$540,2,FALSE))</f>
        <v>#N/A</v>
      </c>
      <c r="I103" s="180" t="str">
        <f>IF(E103=0,"",VLOOKUP(E103,Nummern!$A$2:$H$540,5,FALSE))</f>
        <v>M</v>
      </c>
    </row>
    <row r="104" spans="1:9" ht="9.75" customHeight="1" thickTop="1" thickBot="1">
      <c r="A104" s="195"/>
      <c r="B104" s="197"/>
      <c r="C104" s="177"/>
      <c r="D104" s="172"/>
      <c r="E104" s="181"/>
      <c r="F104" s="181"/>
      <c r="G104" s="182"/>
      <c r="H104" s="183"/>
      <c r="I104" s="184"/>
    </row>
    <row r="105" spans="1:9" ht="13.5" customHeight="1" thickBot="1">
      <c r="A105" s="195"/>
      <c r="B105" s="197"/>
      <c r="C105" s="177" t="s">
        <v>701</v>
      </c>
      <c r="D105" s="172"/>
      <c r="E105" s="185" t="s">
        <v>654</v>
      </c>
      <c r="F105" s="185" t="s">
        <v>655</v>
      </c>
      <c r="G105" s="185" t="s">
        <v>656</v>
      </c>
      <c r="H105" s="185" t="s">
        <v>657</v>
      </c>
      <c r="I105" s="185" t="s">
        <v>658</v>
      </c>
    </row>
    <row r="106" spans="1:9" ht="20.100000000000001" customHeight="1">
      <c r="A106" s="195"/>
      <c r="B106" s="197"/>
      <c r="C106" s="177" t="s">
        <v>702</v>
      </c>
      <c r="D106" s="172"/>
      <c r="E106" s="186">
        <v>5</v>
      </c>
      <c r="F106" s="187">
        <f>Eingabe!Z20</f>
        <v>78</v>
      </c>
      <c r="G106" s="187">
        <f>Eingabe!AA20</f>
        <v>35</v>
      </c>
      <c r="H106" s="188">
        <f>Eingabe!AB20</f>
        <v>113</v>
      </c>
      <c r="I106" s="187">
        <f>Eingabe!AC20</f>
        <v>2</v>
      </c>
    </row>
    <row r="107" spans="1:9" ht="20.100000000000001" customHeight="1">
      <c r="A107" s="195"/>
      <c r="B107" s="197"/>
      <c r="C107" s="177" t="s">
        <v>703</v>
      </c>
      <c r="D107" s="172"/>
      <c r="E107" s="186">
        <v>6</v>
      </c>
      <c r="F107" s="187">
        <f>Eingabe!AF22</f>
        <v>93</v>
      </c>
      <c r="G107" s="187">
        <f>Eingabe!AG22</f>
        <v>53</v>
      </c>
      <c r="H107" s="188">
        <f>Eingabe!AH22</f>
        <v>146</v>
      </c>
      <c r="I107" s="187">
        <f>Eingabe!AI22</f>
        <v>1</v>
      </c>
    </row>
    <row r="108" spans="1:9" ht="20.100000000000001" customHeight="1">
      <c r="A108" s="195"/>
      <c r="B108" s="197"/>
      <c r="C108" s="177" t="s">
        <v>704</v>
      </c>
      <c r="D108" s="172"/>
      <c r="E108" s="186">
        <v>2</v>
      </c>
      <c r="F108" s="187">
        <f>Eingabe!H24</f>
        <v>95</v>
      </c>
      <c r="G108" s="187">
        <f>Eingabe!I24</f>
        <v>26</v>
      </c>
      <c r="H108" s="188">
        <f>Eingabe!J24</f>
        <v>121</v>
      </c>
      <c r="I108" s="186">
        <f>Eingabe!K24</f>
        <v>2</v>
      </c>
    </row>
    <row r="109" spans="1:9" ht="20.100000000000001" customHeight="1" thickBot="1">
      <c r="A109" s="195"/>
      <c r="B109" s="197"/>
      <c r="C109" s="171"/>
      <c r="D109" s="172"/>
      <c r="E109" s="189">
        <f>Eingabe!A26</f>
        <v>1</v>
      </c>
      <c r="F109" s="190">
        <f>Eingabe!B26</f>
        <v>84</v>
      </c>
      <c r="G109" s="190">
        <f>Eingabe!C26</f>
        <v>26</v>
      </c>
      <c r="H109" s="191">
        <f>Eingabe!D26</f>
        <v>110</v>
      </c>
      <c r="I109" s="189">
        <f>Eingabe!E26</f>
        <v>5</v>
      </c>
    </row>
    <row r="110" spans="1:9" ht="24" customHeight="1" thickBot="1">
      <c r="A110" s="195"/>
      <c r="B110" s="197"/>
      <c r="C110" s="171"/>
      <c r="D110" s="172"/>
      <c r="E110" s="192"/>
      <c r="F110" s="193">
        <f>SUM(F106:F109)</f>
        <v>350</v>
      </c>
      <c r="G110" s="193">
        <f>SUM(G106:G109)</f>
        <v>140</v>
      </c>
      <c r="H110" s="193">
        <f>SUM(H106:H109)</f>
        <v>490</v>
      </c>
      <c r="I110" s="194">
        <f>SUM(I106:I109)</f>
        <v>10</v>
      </c>
    </row>
    <row r="111" spans="1:9" ht="120" customHeight="1" thickBot="1">
      <c r="A111" s="210"/>
      <c r="B111" s="197"/>
      <c r="C111" s="171"/>
      <c r="D111" s="172"/>
      <c r="E111" s="171"/>
      <c r="F111" s="171"/>
      <c r="G111" s="171"/>
      <c r="H111" s="171"/>
      <c r="I111" s="171"/>
    </row>
    <row r="112" spans="1:9" ht="21.75" customHeight="1">
      <c r="A112" s="195"/>
      <c r="B112" s="197"/>
      <c r="C112" s="171"/>
      <c r="D112" s="172"/>
      <c r="E112" s="174" t="s">
        <v>716</v>
      </c>
      <c r="F112" s="175" t="s">
        <v>659</v>
      </c>
      <c r="G112" s="384" t="str">
        <f>IF(E113=0,"",VLOOKUP(E113,Nummern!$A$2:$H$540,2,FALSE))</f>
        <v>ALDRIAN Wolfgang</v>
      </c>
      <c r="H112" s="385" t="e">
        <f>IF(I112="","",VLOOKUP(I112,Nummern!$A$2:$H$540,2,FALSE))</f>
        <v>#N/A</v>
      </c>
      <c r="I112" s="176" t="str">
        <f>IF(E113=0,"",VLOOKUP(E113,Nummern!$A$2:$H$540,7,FALSE))</f>
        <v>Stm</v>
      </c>
    </row>
    <row r="113" spans="1:9" ht="21.75" customHeight="1" thickBot="1">
      <c r="A113" s="195"/>
      <c r="B113" s="197"/>
      <c r="C113" s="177"/>
      <c r="D113" s="172"/>
      <c r="E113" s="178">
        <f>'Startplan BMF BM Wels2015'!R13</f>
        <v>160</v>
      </c>
      <c r="F113" s="179" t="s">
        <v>715</v>
      </c>
      <c r="G113" s="382" t="str">
        <f>IF(E113=0,"",VLOOKUP(E113,Nummern!$A$2:$H$540,3,FALSE))</f>
        <v xml:space="preserve">Steiermark Herren </v>
      </c>
      <c r="H113" s="383" t="e">
        <f>IF(I113="","",VLOOKUP(I113,Nummern!$A$2:$H$540,2,FALSE))</f>
        <v>#N/A</v>
      </c>
      <c r="I113" s="180" t="str">
        <f>IF(E113=0,"",VLOOKUP(E113,Nummern!$A$2:$H$540,5,FALSE))</f>
        <v>M</v>
      </c>
    </row>
    <row r="114" spans="1:9" ht="9.75" customHeight="1" thickTop="1" thickBot="1">
      <c r="A114" s="195"/>
      <c r="B114" s="197"/>
      <c r="C114" s="177"/>
      <c r="D114" s="172"/>
      <c r="E114" s="181"/>
      <c r="F114" s="181"/>
      <c r="G114" s="182"/>
      <c r="H114" s="183"/>
      <c r="I114" s="184"/>
    </row>
    <row r="115" spans="1:9" ht="13.5" customHeight="1" thickBot="1">
      <c r="A115" s="195"/>
      <c r="B115" s="197"/>
      <c r="C115" s="177" t="s">
        <v>701</v>
      </c>
      <c r="D115" s="172"/>
      <c r="E115" s="185" t="s">
        <v>654</v>
      </c>
      <c r="F115" s="185" t="s">
        <v>655</v>
      </c>
      <c r="G115" s="185" t="s">
        <v>656</v>
      </c>
      <c r="H115" s="185" t="s">
        <v>657</v>
      </c>
      <c r="I115" s="185" t="s">
        <v>658</v>
      </c>
    </row>
    <row r="116" spans="1:9" ht="20.100000000000001" customHeight="1">
      <c r="A116" s="195"/>
      <c r="B116" s="197"/>
      <c r="C116" s="177" t="s">
        <v>702</v>
      </c>
      <c r="D116" s="172"/>
      <c r="E116" s="186">
        <v>6</v>
      </c>
      <c r="F116" s="187">
        <f>Eingabe!AF20</f>
        <v>72</v>
      </c>
      <c r="G116" s="187">
        <f>Eingabe!AG20</f>
        <v>36</v>
      </c>
      <c r="H116" s="188">
        <f>Eingabe!AH20</f>
        <v>108</v>
      </c>
      <c r="I116" s="187">
        <f>Eingabe!AI20</f>
        <v>3</v>
      </c>
    </row>
    <row r="117" spans="1:9" ht="20.100000000000001" customHeight="1">
      <c r="A117" s="195"/>
      <c r="B117" s="197"/>
      <c r="C117" s="177" t="s">
        <v>703</v>
      </c>
      <c r="D117" s="172"/>
      <c r="E117" s="186">
        <v>5</v>
      </c>
      <c r="F117" s="187">
        <f>Eingabe!Z22</f>
        <v>71</v>
      </c>
      <c r="G117" s="187">
        <f>Eingabe!AA22</f>
        <v>31</v>
      </c>
      <c r="H117" s="188">
        <f>Eingabe!AB22</f>
        <v>102</v>
      </c>
      <c r="I117" s="187">
        <f>Eingabe!AC22</f>
        <v>3</v>
      </c>
    </row>
    <row r="118" spans="1:9" ht="20.100000000000001" customHeight="1">
      <c r="A118" s="195"/>
      <c r="B118" s="197"/>
      <c r="C118" s="177" t="s">
        <v>704</v>
      </c>
      <c r="D118" s="172"/>
      <c r="E118" s="186">
        <f>Eingabe!A24</f>
        <v>1</v>
      </c>
      <c r="F118" s="187">
        <f>Eingabe!B24</f>
        <v>74</v>
      </c>
      <c r="G118" s="187">
        <f>Eingabe!C24</f>
        <v>35</v>
      </c>
      <c r="H118" s="188">
        <f>Eingabe!D24</f>
        <v>109</v>
      </c>
      <c r="I118" s="186">
        <f>Eingabe!E24</f>
        <v>2</v>
      </c>
    </row>
    <row r="119" spans="1:9" ht="20.100000000000001" customHeight="1" thickBot="1">
      <c r="A119" s="195"/>
      <c r="B119" s="197"/>
      <c r="C119" s="171"/>
      <c r="D119" s="172"/>
      <c r="E119" s="189">
        <f>Eingabe!G26</f>
        <v>2</v>
      </c>
      <c r="F119" s="190">
        <f>Eingabe!H26</f>
        <v>84</v>
      </c>
      <c r="G119" s="190">
        <f>Eingabe!I26</f>
        <v>35</v>
      </c>
      <c r="H119" s="191">
        <f>Eingabe!J26</f>
        <v>119</v>
      </c>
      <c r="I119" s="189">
        <f>Eingabe!K26</f>
        <v>1</v>
      </c>
    </row>
    <row r="120" spans="1:9" ht="24" customHeight="1" thickBot="1">
      <c r="A120" s="195"/>
      <c r="B120" s="197"/>
      <c r="C120" s="171"/>
      <c r="D120" s="172"/>
      <c r="E120" s="192"/>
      <c r="F120" s="193">
        <f>SUM(F116:F119)</f>
        <v>301</v>
      </c>
      <c r="G120" s="193">
        <f>SUM(G116:G119)</f>
        <v>137</v>
      </c>
      <c r="H120" s="193">
        <f>SUM(H116:H119)</f>
        <v>438</v>
      </c>
      <c r="I120" s="194">
        <f>SUM(I116:I119)</f>
        <v>9</v>
      </c>
    </row>
    <row r="121" spans="1:9" ht="4.5" customHeight="1" thickBot="1">
      <c r="A121" s="86"/>
      <c r="B121" s="86"/>
      <c r="C121" s="171"/>
      <c r="D121" s="172"/>
      <c r="E121" s="171"/>
      <c r="F121" s="173"/>
      <c r="G121" s="173"/>
      <c r="H121" s="173"/>
      <c r="I121" s="173"/>
    </row>
    <row r="122" spans="1:9" ht="21.75" customHeight="1">
      <c r="A122" s="195"/>
      <c r="B122" s="197"/>
      <c r="C122" s="171"/>
      <c r="D122" s="172"/>
      <c r="E122" s="174" t="s">
        <v>716</v>
      </c>
      <c r="F122" s="175" t="s">
        <v>659</v>
      </c>
      <c r="G122" s="380" t="str">
        <f>IF(E123=0,"",VLOOKUP(E123,Nummern!$A$2:$H$540,2,FALSE))</f>
        <v>WEISSENBACHER Herbert</v>
      </c>
      <c r="H122" s="381" t="e">
        <f>IF(I122="","",VLOOKUP(I122,Nummern!$A$2:$H$540,2,FALSE))</f>
        <v>#N/A</v>
      </c>
      <c r="I122" s="176" t="str">
        <f>IF(E123=0,"",VLOOKUP(E123,Nummern!$A$2:$H$540,7,FALSE))</f>
        <v>Sbg</v>
      </c>
    </row>
    <row r="123" spans="1:9" ht="21.75" customHeight="1" thickBot="1">
      <c r="A123" s="195"/>
      <c r="B123" s="197"/>
      <c r="C123" s="177"/>
      <c r="D123" s="172"/>
      <c r="E123" s="178">
        <f>'Startplan BMF BM Wels2015'!C15</f>
        <v>167</v>
      </c>
      <c r="F123" s="179" t="s">
        <v>715</v>
      </c>
      <c r="G123" s="382" t="str">
        <f>IF(E123=0,"",VLOOKUP(E123,Nummern!$A$2:$H$540,3,FALSE))</f>
        <v xml:space="preserve">Salzburg Herren </v>
      </c>
      <c r="H123" s="383" t="e">
        <f>IF(I123="","",VLOOKUP(I123,Nummern!$A$2:$H$540,2,FALSE))</f>
        <v>#N/A</v>
      </c>
      <c r="I123" s="180" t="str">
        <f>IF(E123=0,"",VLOOKUP(E123,Nummern!$A$2:$H$540,5,FALSE))</f>
        <v>M</v>
      </c>
    </row>
    <row r="124" spans="1:9" ht="9.75" customHeight="1" thickTop="1" thickBot="1">
      <c r="A124" s="195"/>
      <c r="B124" s="197"/>
      <c r="C124" s="177"/>
      <c r="D124" s="172"/>
      <c r="E124" s="181"/>
      <c r="F124" s="181"/>
      <c r="G124" s="182"/>
      <c r="H124" s="183"/>
      <c r="I124" s="184"/>
    </row>
    <row r="125" spans="1:9" ht="13.5" customHeight="1" thickBot="1">
      <c r="A125" s="195"/>
      <c r="B125" s="197"/>
      <c r="C125" s="177" t="s">
        <v>701</v>
      </c>
      <c r="D125" s="172"/>
      <c r="E125" s="185" t="s">
        <v>654</v>
      </c>
      <c r="F125" s="185" t="s">
        <v>655</v>
      </c>
      <c r="G125" s="185" t="s">
        <v>656</v>
      </c>
      <c r="H125" s="185" t="s">
        <v>657</v>
      </c>
      <c r="I125" s="185" t="s">
        <v>658</v>
      </c>
    </row>
    <row r="126" spans="1:9" ht="20.100000000000001" customHeight="1">
      <c r="A126" s="195"/>
      <c r="B126" s="197"/>
      <c r="C126" s="177" t="s">
        <v>702</v>
      </c>
      <c r="D126" s="172"/>
      <c r="E126" s="186">
        <f>Eingabe!A31</f>
        <v>1</v>
      </c>
      <c r="F126" s="187">
        <f>Eingabe!B31</f>
        <v>84</v>
      </c>
      <c r="G126" s="187">
        <f>Eingabe!C31</f>
        <v>25</v>
      </c>
      <c r="H126" s="188">
        <f>Eingabe!D31</f>
        <v>109</v>
      </c>
      <c r="I126" s="186">
        <f>Eingabe!E31</f>
        <v>4</v>
      </c>
    </row>
    <row r="127" spans="1:9" ht="20.100000000000001" customHeight="1">
      <c r="A127" s="195"/>
      <c r="B127" s="197"/>
      <c r="C127" s="177" t="s">
        <v>703</v>
      </c>
      <c r="D127" s="172"/>
      <c r="E127" s="186">
        <f>Eingabe!G33</f>
        <v>2</v>
      </c>
      <c r="F127" s="187">
        <f>Eingabe!H33</f>
        <v>75</v>
      </c>
      <c r="G127" s="187">
        <f>Eingabe!I33</f>
        <v>35</v>
      </c>
      <c r="H127" s="188">
        <f>Eingabe!J33</f>
        <v>110</v>
      </c>
      <c r="I127" s="186">
        <f>Eingabe!K33</f>
        <v>2</v>
      </c>
    </row>
    <row r="128" spans="1:9" ht="20.100000000000001" customHeight="1">
      <c r="A128" s="195"/>
      <c r="B128" s="197"/>
      <c r="C128" s="177" t="s">
        <v>704</v>
      </c>
      <c r="D128" s="172"/>
      <c r="E128" s="186">
        <f>Eingabe!S35</f>
        <v>4</v>
      </c>
      <c r="F128" s="187">
        <f>Eingabe!T35</f>
        <v>83</v>
      </c>
      <c r="G128" s="187">
        <f>Eingabe!U35</f>
        <v>45</v>
      </c>
      <c r="H128" s="188">
        <f>Eingabe!V35</f>
        <v>128</v>
      </c>
      <c r="I128" s="186">
        <f>Eingabe!W35</f>
        <v>2</v>
      </c>
    </row>
    <row r="129" spans="1:9" ht="20.100000000000001" customHeight="1" thickBot="1">
      <c r="A129" s="195"/>
      <c r="B129" s="197"/>
      <c r="C129" s="171"/>
      <c r="D129" s="172"/>
      <c r="E129" s="189">
        <f>Eingabe!M37</f>
        <v>3</v>
      </c>
      <c r="F129" s="190">
        <f>Eingabe!N37</f>
        <v>83</v>
      </c>
      <c r="G129" s="190">
        <f>Eingabe!O37</f>
        <v>43</v>
      </c>
      <c r="H129" s="191">
        <f>Eingabe!P37</f>
        <v>126</v>
      </c>
      <c r="I129" s="189">
        <f>Eingabe!Q37</f>
        <v>1</v>
      </c>
    </row>
    <row r="130" spans="1:9" ht="24" customHeight="1" thickBot="1">
      <c r="A130" s="195"/>
      <c r="B130" s="197"/>
      <c r="C130" s="171"/>
      <c r="D130" s="172"/>
      <c r="E130" s="192"/>
      <c r="F130" s="193">
        <f>SUM(F126:F129)</f>
        <v>325</v>
      </c>
      <c r="G130" s="193">
        <f>SUM(G126:G129)</f>
        <v>148</v>
      </c>
      <c r="H130" s="193">
        <f>SUM(H126:H129)</f>
        <v>473</v>
      </c>
      <c r="I130" s="194">
        <f>SUM(I126:I129)</f>
        <v>9</v>
      </c>
    </row>
    <row r="131" spans="1:9" ht="120" customHeight="1" thickBot="1">
      <c r="A131" s="210"/>
      <c r="B131" s="197"/>
      <c r="C131" s="171"/>
      <c r="D131" s="172"/>
      <c r="E131" s="171"/>
      <c r="F131" s="171"/>
      <c r="G131" s="171"/>
      <c r="H131" s="171"/>
      <c r="I131" s="171"/>
    </row>
    <row r="132" spans="1:9" ht="21.75" customHeight="1">
      <c r="A132" s="195"/>
      <c r="B132" s="197"/>
      <c r="C132" s="171"/>
      <c r="D132" s="172"/>
      <c r="E132" s="174" t="s">
        <v>716</v>
      </c>
      <c r="F132" s="175" t="s">
        <v>659</v>
      </c>
      <c r="G132" s="384" t="str">
        <f>IF(E133=0,"",VLOOKUP(E133,Nummern!$A$2:$H$540,2,FALSE))</f>
        <v>USSAR Reinhard</v>
      </c>
      <c r="H132" s="385" t="e">
        <f>IF(I132="","",VLOOKUP(I132,Nummern!$A$2:$H$540,2,FALSE))</f>
        <v>#N/A</v>
      </c>
      <c r="I132" s="176" t="str">
        <f>IF(E133=0,"",VLOOKUP(E133,Nummern!$A$2:$H$540,7,FALSE))</f>
        <v>Stm</v>
      </c>
    </row>
    <row r="133" spans="1:9" ht="21.75" customHeight="1" thickBot="1">
      <c r="A133" s="195"/>
      <c r="B133" s="197"/>
      <c r="C133" s="177"/>
      <c r="D133" s="172"/>
      <c r="E133" s="178">
        <f>'Startplan BMF BM Wels2015'!F15</f>
        <v>161</v>
      </c>
      <c r="F133" s="179" t="s">
        <v>715</v>
      </c>
      <c r="G133" s="382" t="str">
        <f>IF(E133=0,"",VLOOKUP(E133,Nummern!$A$2:$H$540,3,FALSE))</f>
        <v xml:space="preserve">Steiermark Herren </v>
      </c>
      <c r="H133" s="383" t="e">
        <f>IF(I133="","",VLOOKUP(I133,Nummern!$A$2:$H$540,2,FALSE))</f>
        <v>#N/A</v>
      </c>
      <c r="I133" s="180" t="str">
        <f>IF(E133=0,"",VLOOKUP(E133,Nummern!$A$2:$H$540,5,FALSE))</f>
        <v>M</v>
      </c>
    </row>
    <row r="134" spans="1:9" ht="9.75" customHeight="1" thickTop="1" thickBot="1">
      <c r="A134" s="195"/>
      <c r="B134" s="197"/>
      <c r="C134" s="177"/>
      <c r="D134" s="172"/>
      <c r="E134" s="181"/>
      <c r="F134" s="181"/>
      <c r="G134" s="182"/>
      <c r="H134" s="183"/>
      <c r="I134" s="184"/>
    </row>
    <row r="135" spans="1:9" ht="13.5" customHeight="1" thickBot="1">
      <c r="A135" s="195"/>
      <c r="B135" s="197"/>
      <c r="C135" s="177" t="s">
        <v>701</v>
      </c>
      <c r="D135" s="172"/>
      <c r="E135" s="185" t="s">
        <v>654</v>
      </c>
      <c r="F135" s="185" t="s">
        <v>655</v>
      </c>
      <c r="G135" s="185" t="s">
        <v>656</v>
      </c>
      <c r="H135" s="185" t="s">
        <v>657</v>
      </c>
      <c r="I135" s="185" t="s">
        <v>658</v>
      </c>
    </row>
    <row r="136" spans="1:9" ht="20.100000000000001" customHeight="1">
      <c r="A136" s="195"/>
      <c r="B136" s="197"/>
      <c r="C136" s="177" t="s">
        <v>702</v>
      </c>
      <c r="D136" s="172"/>
      <c r="E136" s="186">
        <f>Eingabe!G31</f>
        <v>2</v>
      </c>
      <c r="F136" s="187">
        <f>Eingabe!H31</f>
        <v>79</v>
      </c>
      <c r="G136" s="187">
        <f>Eingabe!I31</f>
        <v>32</v>
      </c>
      <c r="H136" s="188">
        <f>Eingabe!J31</f>
        <v>111</v>
      </c>
      <c r="I136" s="186">
        <f>Eingabe!K31</f>
        <v>5</v>
      </c>
    </row>
    <row r="137" spans="1:9" ht="20.100000000000001" customHeight="1">
      <c r="A137" s="195"/>
      <c r="B137" s="197"/>
      <c r="C137" s="177" t="s">
        <v>703</v>
      </c>
      <c r="D137" s="172"/>
      <c r="E137" s="186">
        <f>Eingabe!A33</f>
        <v>1</v>
      </c>
      <c r="F137" s="187">
        <f>Eingabe!B33</f>
        <v>77</v>
      </c>
      <c r="G137" s="187">
        <f>Eingabe!C33</f>
        <v>33</v>
      </c>
      <c r="H137" s="188">
        <f>Eingabe!D33</f>
        <v>110</v>
      </c>
      <c r="I137" s="186">
        <f>Eingabe!E33</f>
        <v>3</v>
      </c>
    </row>
    <row r="138" spans="1:9" ht="20.100000000000001" customHeight="1">
      <c r="A138" s="195"/>
      <c r="B138" s="197"/>
      <c r="C138" s="177" t="s">
        <v>704</v>
      </c>
      <c r="D138" s="172"/>
      <c r="E138" s="186">
        <f>Eingabe!M35</f>
        <v>3</v>
      </c>
      <c r="F138" s="187">
        <f>Eingabe!N35</f>
        <v>78</v>
      </c>
      <c r="G138" s="187">
        <f>Eingabe!O35</f>
        <v>19</v>
      </c>
      <c r="H138" s="188">
        <f>Eingabe!P35</f>
        <v>97</v>
      </c>
      <c r="I138" s="186">
        <f>Eingabe!Q35</f>
        <v>7</v>
      </c>
    </row>
    <row r="139" spans="1:9" ht="20.100000000000001" customHeight="1" thickBot="1">
      <c r="A139" s="195"/>
      <c r="B139" s="197"/>
      <c r="C139" s="171"/>
      <c r="D139" s="172"/>
      <c r="E139" s="189">
        <f>Eingabe!S37</f>
        <v>4</v>
      </c>
      <c r="F139" s="190">
        <f>Eingabe!T37</f>
        <v>77</v>
      </c>
      <c r="G139" s="190">
        <f>Eingabe!U37</f>
        <v>34</v>
      </c>
      <c r="H139" s="191">
        <f>Eingabe!V37</f>
        <v>111</v>
      </c>
      <c r="I139" s="189">
        <f>Eingabe!W37</f>
        <v>3</v>
      </c>
    </row>
    <row r="140" spans="1:9" ht="24" customHeight="1" thickBot="1">
      <c r="A140" s="195"/>
      <c r="B140" s="197"/>
      <c r="C140" s="171"/>
      <c r="D140" s="172"/>
      <c r="E140" s="192"/>
      <c r="F140" s="193">
        <f>SUM(F136:F139)</f>
        <v>311</v>
      </c>
      <c r="G140" s="193">
        <f>SUM(G136:G139)</f>
        <v>118</v>
      </c>
      <c r="H140" s="193">
        <f>SUM(H136:H139)</f>
        <v>429</v>
      </c>
      <c r="I140" s="194">
        <f>SUM(I136:I139)</f>
        <v>18</v>
      </c>
    </row>
    <row r="141" spans="1:9" ht="120" customHeight="1" thickBot="1">
      <c r="A141" s="210"/>
      <c r="B141" s="197"/>
      <c r="C141" s="171"/>
      <c r="D141" s="172"/>
      <c r="E141" s="171"/>
      <c r="F141" s="171"/>
      <c r="G141" s="171"/>
      <c r="H141" s="171"/>
      <c r="I141" s="171"/>
    </row>
    <row r="142" spans="1:9" ht="21.75" customHeight="1">
      <c r="A142" s="195"/>
      <c r="B142" s="197"/>
      <c r="C142" s="171"/>
      <c r="D142" s="172"/>
      <c r="E142" s="174" t="s">
        <v>716</v>
      </c>
      <c r="F142" s="175" t="s">
        <v>659</v>
      </c>
      <c r="G142" s="380" t="str">
        <f>IF(E143=0,"",VLOOKUP(E143,Nummern!$A$2:$H$540,2,FALSE))</f>
        <v>DONNERBAUER Günter</v>
      </c>
      <c r="H142" s="381" t="e">
        <f>IF(I142="","",VLOOKUP(I142,Nummern!$A$2:$H$540,2,FALSE))</f>
        <v>#N/A</v>
      </c>
      <c r="I142" s="176" t="str">
        <f>IF(E143=0,"",VLOOKUP(E143,Nummern!$A$2:$H$540,7,FALSE))</f>
        <v>OÖ 2</v>
      </c>
    </row>
    <row r="143" spans="1:9" ht="21.75" customHeight="1" thickBot="1">
      <c r="A143" s="195"/>
      <c r="B143" s="197"/>
      <c r="C143" s="177"/>
      <c r="D143" s="172"/>
      <c r="E143" s="178">
        <f>'Startplan BMF BM Wels2015'!I15</f>
        <v>130</v>
      </c>
      <c r="F143" s="179" t="s">
        <v>715</v>
      </c>
      <c r="G143" s="382" t="str">
        <f>IF(E143=0,"",VLOOKUP(E143,Nummern!$A$2:$H$540,3,FALSE))</f>
        <v>Oberösterreich Herren 2</v>
      </c>
      <c r="H143" s="383" t="e">
        <f>IF(I143="","",VLOOKUP(I143,Nummern!$A$2:$H$540,2,FALSE))</f>
        <v>#N/A</v>
      </c>
      <c r="I143" s="180" t="str">
        <f>IF(E143=0,"",VLOOKUP(E143,Nummern!$A$2:$H$540,5,FALSE))</f>
        <v>M</v>
      </c>
    </row>
    <row r="144" spans="1:9" ht="9.75" customHeight="1" thickTop="1" thickBot="1">
      <c r="A144" s="195"/>
      <c r="B144" s="197"/>
      <c r="C144" s="177"/>
      <c r="D144" s="172"/>
      <c r="E144" s="181"/>
      <c r="F144" s="181"/>
      <c r="G144" s="182"/>
      <c r="H144" s="183"/>
      <c r="I144" s="184"/>
    </row>
    <row r="145" spans="1:9" ht="13.5" customHeight="1" thickBot="1">
      <c r="A145" s="195"/>
      <c r="B145" s="197"/>
      <c r="C145" s="177" t="s">
        <v>701</v>
      </c>
      <c r="D145" s="172"/>
      <c r="E145" s="185" t="s">
        <v>654</v>
      </c>
      <c r="F145" s="185" t="s">
        <v>655</v>
      </c>
      <c r="G145" s="185" t="s">
        <v>656</v>
      </c>
      <c r="H145" s="185" t="s">
        <v>657</v>
      </c>
      <c r="I145" s="185" t="s">
        <v>658</v>
      </c>
    </row>
    <row r="146" spans="1:9" ht="20.100000000000001" customHeight="1">
      <c r="A146" s="195"/>
      <c r="B146" s="197"/>
      <c r="C146" s="177" t="s">
        <v>702</v>
      </c>
      <c r="D146" s="172"/>
      <c r="E146" s="186">
        <f>Eingabe!M31</f>
        <v>3</v>
      </c>
      <c r="F146" s="187">
        <f>Eingabe!N31</f>
        <v>81</v>
      </c>
      <c r="G146" s="187">
        <f>Eingabe!O31</f>
        <v>44</v>
      </c>
      <c r="H146" s="188">
        <f>Eingabe!P31</f>
        <v>125</v>
      </c>
      <c r="I146" s="186">
        <f>Eingabe!Q31</f>
        <v>2</v>
      </c>
    </row>
    <row r="147" spans="1:9" ht="20.100000000000001" customHeight="1">
      <c r="A147" s="195"/>
      <c r="B147" s="197"/>
      <c r="C147" s="177" t="s">
        <v>703</v>
      </c>
      <c r="D147" s="172"/>
      <c r="E147" s="186">
        <f>Eingabe!S33</f>
        <v>4</v>
      </c>
      <c r="F147" s="187">
        <f>Eingabe!T33</f>
        <v>82</v>
      </c>
      <c r="G147" s="187">
        <f>Eingabe!U33</f>
        <v>26</v>
      </c>
      <c r="H147" s="188">
        <f>Eingabe!V33</f>
        <v>108</v>
      </c>
      <c r="I147" s="186">
        <f>Eingabe!W33</f>
        <v>4</v>
      </c>
    </row>
    <row r="148" spans="1:9" ht="20.100000000000001" customHeight="1">
      <c r="A148" s="195"/>
      <c r="B148" s="197"/>
      <c r="C148" s="177" t="s">
        <v>704</v>
      </c>
      <c r="D148" s="172"/>
      <c r="E148" s="186">
        <v>6</v>
      </c>
      <c r="F148" s="187">
        <f>Eingabe!AF35</f>
        <v>99</v>
      </c>
      <c r="G148" s="187">
        <f>Eingabe!AG35</f>
        <v>8</v>
      </c>
      <c r="H148" s="188">
        <f>Eingabe!AH35</f>
        <v>107</v>
      </c>
      <c r="I148" s="187">
        <f>Eingabe!AI35</f>
        <v>10</v>
      </c>
    </row>
    <row r="149" spans="1:9" ht="20.100000000000001" customHeight="1" thickBot="1">
      <c r="A149" s="195"/>
      <c r="B149" s="197"/>
      <c r="C149" s="171"/>
      <c r="D149" s="172"/>
      <c r="E149" s="189">
        <v>5</v>
      </c>
      <c r="F149" s="190">
        <f>Eingabe!Z37</f>
        <v>92</v>
      </c>
      <c r="G149" s="190">
        <f>Eingabe!AA37</f>
        <v>36</v>
      </c>
      <c r="H149" s="191">
        <f>Eingabe!AB37</f>
        <v>128</v>
      </c>
      <c r="I149" s="190">
        <f>Eingabe!AC37</f>
        <v>3</v>
      </c>
    </row>
    <row r="150" spans="1:9" ht="24" customHeight="1" thickBot="1">
      <c r="A150" s="195"/>
      <c r="B150" s="197"/>
      <c r="C150" s="171"/>
      <c r="D150" s="172"/>
      <c r="E150" s="192"/>
      <c r="F150" s="193">
        <f>SUM(F146:F149)</f>
        <v>354</v>
      </c>
      <c r="G150" s="193">
        <f>SUM(G146:G149)</f>
        <v>114</v>
      </c>
      <c r="H150" s="193">
        <f>SUM(H146:H149)</f>
        <v>468</v>
      </c>
      <c r="I150" s="194">
        <f>SUM(I146:I149)</f>
        <v>19</v>
      </c>
    </row>
    <row r="151" spans="1:9" ht="4.5" customHeight="1" thickBot="1">
      <c r="A151" s="86"/>
      <c r="B151" s="86"/>
      <c r="C151" s="171"/>
      <c r="D151" s="172"/>
      <c r="E151" s="171"/>
      <c r="F151" s="173"/>
      <c r="G151" s="173"/>
      <c r="H151" s="173"/>
      <c r="I151" s="173"/>
    </row>
    <row r="152" spans="1:9" ht="21.75" customHeight="1">
      <c r="A152" s="195"/>
      <c r="B152" s="197"/>
      <c r="C152" s="171"/>
      <c r="D152" s="172"/>
      <c r="E152" s="174" t="s">
        <v>716</v>
      </c>
      <c r="F152" s="175" t="s">
        <v>659</v>
      </c>
      <c r="G152" s="384" t="str">
        <f>IF(E153=0,"",VLOOKUP(E153,Nummern!$A$2:$H$540,2,FALSE))</f>
        <v>AITZETMÜLLER Klaus</v>
      </c>
      <c r="H152" s="385" t="e">
        <f>IF(I152="","",VLOOKUP(I152,Nummern!$A$2:$H$540,2,FALSE))</f>
        <v>#N/A</v>
      </c>
      <c r="I152" s="176" t="str">
        <f>IF(E153=0,"",VLOOKUP(E153,Nummern!$A$2:$H$540,7,FALSE))</f>
        <v>OÖ 2</v>
      </c>
    </row>
    <row r="153" spans="1:9" ht="21.75" customHeight="1" thickBot="1">
      <c r="A153" s="195"/>
      <c r="B153" s="197"/>
      <c r="C153" s="177"/>
      <c r="D153" s="172"/>
      <c r="E153" s="178">
        <f>'Startplan BMF BM Wels2015'!L15</f>
        <v>132</v>
      </c>
      <c r="F153" s="179" t="s">
        <v>715</v>
      </c>
      <c r="G153" s="382" t="str">
        <f>IF(E153=0,"",VLOOKUP(E153,Nummern!$A$2:$H$540,3,FALSE))</f>
        <v>Oberösterreich Herren 2</v>
      </c>
      <c r="H153" s="383" t="e">
        <f>IF(I153="","",VLOOKUP(I153,Nummern!$A$2:$H$540,2,FALSE))</f>
        <v>#N/A</v>
      </c>
      <c r="I153" s="180" t="str">
        <f>IF(E153=0,"",VLOOKUP(E153,Nummern!$A$2:$H$540,5,FALSE))</f>
        <v>M</v>
      </c>
    </row>
    <row r="154" spans="1:9" ht="9.75" customHeight="1" thickTop="1" thickBot="1">
      <c r="A154" s="195"/>
      <c r="B154" s="197"/>
      <c r="C154" s="177"/>
      <c r="D154" s="172"/>
      <c r="E154" s="181"/>
      <c r="F154" s="181"/>
      <c r="G154" s="182"/>
      <c r="H154" s="183"/>
      <c r="I154" s="184"/>
    </row>
    <row r="155" spans="1:9" ht="13.5" customHeight="1" thickBot="1">
      <c r="A155" s="195"/>
      <c r="B155" s="197"/>
      <c r="C155" s="177" t="s">
        <v>701</v>
      </c>
      <c r="D155" s="172"/>
      <c r="E155" s="185" t="s">
        <v>654</v>
      </c>
      <c r="F155" s="185" t="s">
        <v>655</v>
      </c>
      <c r="G155" s="185" t="s">
        <v>656</v>
      </c>
      <c r="H155" s="185" t="s">
        <v>657</v>
      </c>
      <c r="I155" s="185" t="s">
        <v>658</v>
      </c>
    </row>
    <row r="156" spans="1:9" ht="20.100000000000001" customHeight="1">
      <c r="A156" s="195"/>
      <c r="B156" s="197"/>
      <c r="C156" s="177" t="s">
        <v>702</v>
      </c>
      <c r="D156" s="172"/>
      <c r="E156" s="186">
        <f>Eingabe!S31</f>
        <v>4</v>
      </c>
      <c r="F156" s="187">
        <f>Eingabe!T31</f>
        <v>76</v>
      </c>
      <c r="G156" s="187">
        <f>Eingabe!U31</f>
        <v>41</v>
      </c>
      <c r="H156" s="188">
        <f>Eingabe!V31</f>
        <v>117</v>
      </c>
      <c r="I156" s="186">
        <f>Eingabe!W31</f>
        <v>1</v>
      </c>
    </row>
    <row r="157" spans="1:9" ht="20.100000000000001" customHeight="1">
      <c r="A157" s="195"/>
      <c r="B157" s="197"/>
      <c r="C157" s="177" t="s">
        <v>703</v>
      </c>
      <c r="D157" s="172"/>
      <c r="E157" s="186">
        <f>Eingabe!M33</f>
        <v>3</v>
      </c>
      <c r="F157" s="187">
        <f>Eingabe!N33</f>
        <v>97</v>
      </c>
      <c r="G157" s="187">
        <f>Eingabe!O33</f>
        <v>35</v>
      </c>
      <c r="H157" s="188">
        <f>Eingabe!P33</f>
        <v>132</v>
      </c>
      <c r="I157" s="186">
        <f>Eingabe!Q33</f>
        <v>3</v>
      </c>
    </row>
    <row r="158" spans="1:9" ht="20.100000000000001" customHeight="1">
      <c r="A158" s="195"/>
      <c r="B158" s="197"/>
      <c r="C158" s="177" t="s">
        <v>704</v>
      </c>
      <c r="D158" s="172"/>
      <c r="E158" s="186">
        <v>5</v>
      </c>
      <c r="F158" s="187">
        <f>Eingabe!Z35</f>
        <v>76</v>
      </c>
      <c r="G158" s="187">
        <f>Eingabe!AA35</f>
        <v>36</v>
      </c>
      <c r="H158" s="188">
        <f>Eingabe!AB35</f>
        <v>112</v>
      </c>
      <c r="I158" s="187">
        <f>Eingabe!AC35</f>
        <v>3</v>
      </c>
    </row>
    <row r="159" spans="1:9" ht="20.100000000000001" customHeight="1" thickBot="1">
      <c r="A159" s="195"/>
      <c r="B159" s="197"/>
      <c r="C159" s="171"/>
      <c r="D159" s="172"/>
      <c r="E159" s="189">
        <v>6</v>
      </c>
      <c r="F159" s="190">
        <f>Eingabe!AF37</f>
        <v>97</v>
      </c>
      <c r="G159" s="190">
        <f>Eingabe!AG37</f>
        <v>36</v>
      </c>
      <c r="H159" s="191">
        <f>Eingabe!AH37</f>
        <v>133</v>
      </c>
      <c r="I159" s="190">
        <f>Eingabe!AI37</f>
        <v>2</v>
      </c>
    </row>
    <row r="160" spans="1:9" ht="24" customHeight="1" thickBot="1">
      <c r="A160" s="195"/>
      <c r="B160" s="197"/>
      <c r="C160" s="171"/>
      <c r="D160" s="172"/>
      <c r="E160" s="192"/>
      <c r="F160" s="193">
        <f>SUM(F156:F159)</f>
        <v>346</v>
      </c>
      <c r="G160" s="193">
        <f>SUM(G156:G159)</f>
        <v>148</v>
      </c>
      <c r="H160" s="193">
        <f>SUM(H156:H159)</f>
        <v>494</v>
      </c>
      <c r="I160" s="194">
        <f>SUM(I156:I159)</f>
        <v>9</v>
      </c>
    </row>
    <row r="161" spans="1:9" ht="120" customHeight="1" thickBot="1">
      <c r="A161" s="210"/>
      <c r="B161" s="197"/>
      <c r="C161" s="171"/>
      <c r="D161" s="172"/>
      <c r="E161" s="171"/>
      <c r="F161" s="171"/>
      <c r="G161" s="171"/>
      <c r="H161" s="171"/>
      <c r="I161" s="171"/>
    </row>
    <row r="162" spans="1:9" ht="21.75" customHeight="1">
      <c r="A162" s="195"/>
      <c r="B162" s="197"/>
      <c r="C162" s="171"/>
      <c r="D162" s="172"/>
      <c r="E162" s="174" t="s">
        <v>716</v>
      </c>
      <c r="F162" s="175" t="s">
        <v>659</v>
      </c>
      <c r="G162" s="384" t="str">
        <f>IF(E163=0,"",VLOOKUP(E163,Nummern!$A$2:$H$540,2,FALSE))</f>
        <v>HARRER Peter</v>
      </c>
      <c r="H162" s="385" t="e">
        <f>IF(I162="","",VLOOKUP(I162,Nummern!$A$2:$H$540,2,FALSE))</f>
        <v>#N/A</v>
      </c>
      <c r="I162" s="176" t="str">
        <f>IF(E163=0,"",VLOOKUP(E163,Nummern!$A$2:$H$540,7,FALSE))</f>
        <v>OÖ 1</v>
      </c>
    </row>
    <row r="163" spans="1:9" ht="21.75" customHeight="1" thickBot="1">
      <c r="A163" s="195"/>
      <c r="B163" s="197"/>
      <c r="C163" s="177"/>
      <c r="D163" s="172"/>
      <c r="E163" s="178">
        <f>'Startplan BMF BM Wels2015'!O15</f>
        <v>126</v>
      </c>
      <c r="F163" s="179" t="s">
        <v>715</v>
      </c>
      <c r="G163" s="382" t="str">
        <f>IF(E163=0,"",VLOOKUP(E163,Nummern!$A$2:$H$540,3,FALSE))</f>
        <v>Oberösterreich Herren 1</v>
      </c>
      <c r="H163" s="383" t="e">
        <f>IF(I163="","",VLOOKUP(I163,Nummern!$A$2:$H$540,2,FALSE))</f>
        <v>#N/A</v>
      </c>
      <c r="I163" s="180" t="str">
        <f>IF(E163=0,"",VLOOKUP(E163,Nummern!$A$2:$H$540,5,FALSE))</f>
        <v>M</v>
      </c>
    </row>
    <row r="164" spans="1:9" ht="9.75" customHeight="1" thickTop="1" thickBot="1">
      <c r="A164" s="195"/>
      <c r="B164" s="197"/>
      <c r="C164" s="177"/>
      <c r="D164" s="172"/>
      <c r="E164" s="181"/>
      <c r="F164" s="181"/>
      <c r="G164" s="182"/>
      <c r="H164" s="183"/>
      <c r="I164" s="184"/>
    </row>
    <row r="165" spans="1:9" ht="13.5" customHeight="1" thickBot="1">
      <c r="A165" s="195"/>
      <c r="B165" s="197"/>
      <c r="C165" s="177" t="s">
        <v>701</v>
      </c>
      <c r="D165" s="172"/>
      <c r="E165" s="185" t="s">
        <v>654</v>
      </c>
      <c r="F165" s="185" t="s">
        <v>655</v>
      </c>
      <c r="G165" s="185" t="s">
        <v>656</v>
      </c>
      <c r="H165" s="185" t="s">
        <v>657</v>
      </c>
      <c r="I165" s="185" t="s">
        <v>658</v>
      </c>
    </row>
    <row r="166" spans="1:9" ht="20.100000000000001" customHeight="1">
      <c r="A166" s="195"/>
      <c r="B166" s="197"/>
      <c r="C166" s="177" t="s">
        <v>702</v>
      </c>
      <c r="D166" s="172"/>
      <c r="E166" s="186">
        <v>5</v>
      </c>
      <c r="F166" s="187">
        <f>Eingabe!Z31</f>
        <v>74</v>
      </c>
      <c r="G166" s="187">
        <f>Eingabe!AA31</f>
        <v>35</v>
      </c>
      <c r="H166" s="188">
        <f>Eingabe!AB31</f>
        <v>109</v>
      </c>
      <c r="I166" s="187">
        <f>Eingabe!AC31</f>
        <v>2</v>
      </c>
    </row>
    <row r="167" spans="1:9" ht="20.100000000000001" customHeight="1">
      <c r="A167" s="195"/>
      <c r="B167" s="197"/>
      <c r="C167" s="177" t="s">
        <v>703</v>
      </c>
      <c r="D167" s="172"/>
      <c r="E167" s="186">
        <v>6</v>
      </c>
      <c r="F167" s="187">
        <f>Eingabe!AF33</f>
        <v>90</v>
      </c>
      <c r="G167" s="187">
        <f>Eingabe!AG33</f>
        <v>54</v>
      </c>
      <c r="H167" s="188">
        <f>Eingabe!AH33</f>
        <v>144</v>
      </c>
      <c r="I167" s="187">
        <f>Eingabe!AI33</f>
        <v>1</v>
      </c>
    </row>
    <row r="168" spans="1:9" ht="20.100000000000001" customHeight="1">
      <c r="A168" s="195"/>
      <c r="B168" s="197"/>
      <c r="C168" s="177" t="s">
        <v>704</v>
      </c>
      <c r="D168" s="172"/>
      <c r="E168" s="186">
        <v>2</v>
      </c>
      <c r="F168" s="187">
        <f>Eingabe!H35</f>
        <v>85</v>
      </c>
      <c r="G168" s="187">
        <f>Eingabe!I35</f>
        <v>35</v>
      </c>
      <c r="H168" s="188">
        <f>Eingabe!J35</f>
        <v>120</v>
      </c>
      <c r="I168" s="187">
        <f>Eingabe!K35</f>
        <v>1</v>
      </c>
    </row>
    <row r="169" spans="1:9" ht="20.100000000000001" customHeight="1" thickBot="1">
      <c r="A169" s="195"/>
      <c r="B169" s="197"/>
      <c r="C169" s="171"/>
      <c r="D169" s="172"/>
      <c r="E169" s="189">
        <v>1</v>
      </c>
      <c r="F169" s="190">
        <f>Eingabe!B37</f>
        <v>84</v>
      </c>
      <c r="G169" s="190">
        <f>Eingabe!C37</f>
        <v>45</v>
      </c>
      <c r="H169" s="191">
        <f>Eingabe!D37</f>
        <v>129</v>
      </c>
      <c r="I169" s="190">
        <f>Eingabe!E37</f>
        <v>1</v>
      </c>
    </row>
    <row r="170" spans="1:9" ht="24" customHeight="1" thickBot="1">
      <c r="A170" s="195"/>
      <c r="B170" s="197"/>
      <c r="C170" s="171"/>
      <c r="D170" s="172"/>
      <c r="E170" s="192"/>
      <c r="F170" s="193">
        <f>SUM(F166:F169)</f>
        <v>333</v>
      </c>
      <c r="G170" s="193">
        <f>SUM(G166:G169)</f>
        <v>169</v>
      </c>
      <c r="H170" s="193">
        <f>SUM(H166:H169)</f>
        <v>502</v>
      </c>
      <c r="I170" s="194">
        <f>SUM(I166:I169)</f>
        <v>5</v>
      </c>
    </row>
    <row r="171" spans="1:9" ht="120" customHeight="1" thickBot="1">
      <c r="A171" s="210"/>
      <c r="B171" s="197"/>
      <c r="C171" s="171"/>
      <c r="D171" s="172"/>
      <c r="E171" s="171"/>
      <c r="F171" s="171"/>
      <c r="G171" s="171"/>
      <c r="H171" s="171"/>
      <c r="I171" s="171"/>
    </row>
    <row r="172" spans="1:9" ht="21.75" customHeight="1">
      <c r="A172" s="195"/>
      <c r="B172" s="197"/>
      <c r="C172" s="171"/>
      <c r="D172" s="172"/>
      <c r="E172" s="174" t="s">
        <v>716</v>
      </c>
      <c r="F172" s="175" t="s">
        <v>659</v>
      </c>
      <c r="G172" s="384" t="str">
        <f>IF(E173=0,"",VLOOKUP(E173,Nummern!$A$2:$H$540,2,FALSE))</f>
        <v/>
      </c>
      <c r="H172" s="385" t="str">
        <f>IF(I172="","",VLOOKUP(I172,Nummern!$A$2:$H$540,2,FALSE))</f>
        <v/>
      </c>
      <c r="I172" s="176" t="str">
        <f>IF(E173=0,"",VLOOKUP(E173,Nummern!$A$2:$H$540,7,FALSE))</f>
        <v/>
      </c>
    </row>
    <row r="173" spans="1:9" ht="21.75" customHeight="1" thickBot="1">
      <c r="A173" s="195"/>
      <c r="B173" s="197"/>
      <c r="C173" s="177"/>
      <c r="D173" s="172"/>
      <c r="E173" s="178">
        <f>'Startplan BMF BM Wels2015'!R15</f>
        <v>0</v>
      </c>
      <c r="F173" s="179" t="s">
        <v>715</v>
      </c>
      <c r="G173" s="382" t="str">
        <f>IF(E173=0,"",VLOOKUP(E173,Nummern!$A$2:$H$540,3,FALSE))</f>
        <v/>
      </c>
      <c r="H173" s="383" t="str">
        <f>IF(I173="","",VLOOKUP(I173,Nummern!$A$2:$H$540,2,FALSE))</f>
        <v/>
      </c>
      <c r="I173" s="180" t="str">
        <f>IF(E173=0,"",VLOOKUP(E173,Nummern!$A$2:$H$540,5,FALSE))</f>
        <v/>
      </c>
    </row>
    <row r="174" spans="1:9" ht="9.75" customHeight="1" thickTop="1" thickBot="1">
      <c r="A174" s="195"/>
      <c r="B174" s="197"/>
      <c r="C174" s="177"/>
      <c r="D174" s="172"/>
      <c r="E174" s="181"/>
      <c r="F174" s="181"/>
      <c r="G174" s="182"/>
      <c r="H174" s="183"/>
      <c r="I174" s="184"/>
    </row>
    <row r="175" spans="1:9" ht="13.5" customHeight="1" thickBot="1">
      <c r="A175" s="195"/>
      <c r="B175" s="197"/>
      <c r="C175" s="177" t="s">
        <v>701</v>
      </c>
      <c r="D175" s="172"/>
      <c r="E175" s="185" t="s">
        <v>654</v>
      </c>
      <c r="F175" s="185" t="s">
        <v>655</v>
      </c>
      <c r="G175" s="185" t="s">
        <v>656</v>
      </c>
      <c r="H175" s="185" t="s">
        <v>657</v>
      </c>
      <c r="I175" s="185" t="s">
        <v>658</v>
      </c>
    </row>
    <row r="176" spans="1:9" ht="20.100000000000001" customHeight="1">
      <c r="A176" s="195"/>
      <c r="B176" s="197"/>
      <c r="C176" s="177" t="s">
        <v>702</v>
      </c>
      <c r="D176" s="172"/>
      <c r="E176" s="186">
        <v>6</v>
      </c>
      <c r="F176" s="187">
        <f>Eingabe!AF31</f>
        <v>0</v>
      </c>
      <c r="G176" s="187">
        <f>Eingabe!AG31</f>
        <v>0</v>
      </c>
      <c r="H176" s="188">
        <f>Eingabe!AH31</f>
        <v>0</v>
      </c>
      <c r="I176" s="187">
        <f>Eingabe!AI31</f>
        <v>0</v>
      </c>
    </row>
    <row r="177" spans="1:9" ht="20.100000000000001" customHeight="1">
      <c r="A177" s="195"/>
      <c r="B177" s="197"/>
      <c r="C177" s="177" t="s">
        <v>703</v>
      </c>
      <c r="D177" s="172"/>
      <c r="E177" s="186">
        <v>5</v>
      </c>
      <c r="F177" s="187">
        <f>Eingabe!Z33</f>
        <v>0</v>
      </c>
      <c r="G177" s="187">
        <f>Eingabe!AA33</f>
        <v>0</v>
      </c>
      <c r="H177" s="188">
        <f>Eingabe!AB33</f>
        <v>0</v>
      </c>
      <c r="I177" s="187">
        <f>Eingabe!AC33</f>
        <v>0</v>
      </c>
    </row>
    <row r="178" spans="1:9" ht="20.100000000000001" customHeight="1">
      <c r="A178" s="195"/>
      <c r="B178" s="197"/>
      <c r="C178" s="177" t="s">
        <v>704</v>
      </c>
      <c r="D178" s="172"/>
      <c r="E178" s="186">
        <v>1</v>
      </c>
      <c r="F178" s="187">
        <f>Eingabe!B35</f>
        <v>0</v>
      </c>
      <c r="G178" s="187">
        <f>Eingabe!C35</f>
        <v>0</v>
      </c>
      <c r="H178" s="188">
        <f>Eingabe!D35</f>
        <v>0</v>
      </c>
      <c r="I178" s="187">
        <f>Eingabe!E35</f>
        <v>0</v>
      </c>
    </row>
    <row r="179" spans="1:9" ht="20.100000000000001" customHeight="1" thickBot="1">
      <c r="A179" s="195"/>
      <c r="B179" s="197"/>
      <c r="C179" s="171"/>
      <c r="D179" s="172"/>
      <c r="E179" s="189">
        <v>2</v>
      </c>
      <c r="F179" s="190">
        <f>Eingabe!H37</f>
        <v>0</v>
      </c>
      <c r="G179" s="190">
        <f>Eingabe!I37</f>
        <v>0</v>
      </c>
      <c r="H179" s="191">
        <f>Eingabe!J37</f>
        <v>0</v>
      </c>
      <c r="I179" s="190">
        <f>Eingabe!K37</f>
        <v>0</v>
      </c>
    </row>
    <row r="180" spans="1:9" ht="24" customHeight="1" thickBot="1">
      <c r="A180" s="195"/>
      <c r="B180" s="197"/>
      <c r="C180" s="171"/>
      <c r="D180" s="172"/>
      <c r="E180" s="192"/>
      <c r="F180" s="193">
        <f>SUM(F176:F179)</f>
        <v>0</v>
      </c>
      <c r="G180" s="193">
        <f>SUM(G176:G179)</f>
        <v>0</v>
      </c>
      <c r="H180" s="193">
        <f>SUM(H176:H179)</f>
        <v>0</v>
      </c>
      <c r="I180" s="194">
        <f>SUM(I176:I179)</f>
        <v>0</v>
      </c>
    </row>
    <row r="181" spans="1:9" ht="4.5" customHeight="1" thickBot="1">
      <c r="A181" s="86"/>
      <c r="B181" s="86"/>
      <c r="C181" s="171"/>
      <c r="D181" s="172"/>
      <c r="E181" s="171"/>
      <c r="F181" s="173"/>
      <c r="G181" s="173"/>
      <c r="H181" s="173"/>
      <c r="I181" s="173"/>
    </row>
    <row r="182" spans="1:9" ht="21.75" customHeight="1">
      <c r="A182" s="195"/>
      <c r="B182" s="197"/>
      <c r="C182" s="171"/>
      <c r="D182" s="172"/>
      <c r="E182" s="174" t="s">
        <v>716</v>
      </c>
      <c r="F182" s="175" t="s">
        <v>659</v>
      </c>
      <c r="G182" s="384" t="str">
        <f>IF(E183=0,"",VLOOKUP(E183,Nummern!$A$2:$H$540,2,FALSE))</f>
        <v>SCHLÖGL Maria</v>
      </c>
      <c r="H182" s="385" t="e">
        <f>IF(I182="","",VLOOKUP(I182,Nummern!$A$2:$H$540,2,FALSE))</f>
        <v>#N/A</v>
      </c>
      <c r="I182" s="176" t="str">
        <f>IF(E183=0,"",VLOOKUP(E183,Nummern!$A$2:$H$540,7,FALSE))</f>
        <v>WD</v>
      </c>
    </row>
    <row r="183" spans="1:9" ht="21.75" customHeight="1" thickBot="1">
      <c r="A183" s="195"/>
      <c r="B183" s="197"/>
      <c r="C183" s="177"/>
      <c r="D183" s="172"/>
      <c r="E183" s="178">
        <f>'Startplan BMF BM Wels2015'!C17</f>
        <v>112</v>
      </c>
      <c r="F183" s="179" t="s">
        <v>715</v>
      </c>
      <c r="G183" s="382" t="str">
        <f>IF(E183=0,"",VLOOKUP(E183,Nummern!$A$2:$H$540,3,FALSE))</f>
        <v>Wien Damen</v>
      </c>
      <c r="H183" s="383" t="e">
        <f>IF(I183="","",VLOOKUP(I183,Nummern!$A$2:$H$540,2,FALSE))</f>
        <v>#N/A</v>
      </c>
      <c r="I183" s="180" t="str">
        <f>IF(E183=0,"",VLOOKUP(E183,Nummern!$A$2:$H$540,5,FALSE))</f>
        <v>W</v>
      </c>
    </row>
    <row r="184" spans="1:9" ht="9.75" customHeight="1" thickTop="1" thickBot="1">
      <c r="A184" s="195"/>
      <c r="B184" s="197"/>
      <c r="C184" s="177"/>
      <c r="D184" s="172"/>
      <c r="E184" s="181"/>
      <c r="F184" s="181"/>
      <c r="G184" s="182"/>
      <c r="H184" s="183"/>
      <c r="I184" s="184"/>
    </row>
    <row r="185" spans="1:9" ht="13.5" customHeight="1" thickBot="1">
      <c r="A185" s="195"/>
      <c r="B185" s="197"/>
      <c r="C185" s="177" t="s">
        <v>701</v>
      </c>
      <c r="D185" s="172"/>
      <c r="E185" s="185" t="s">
        <v>654</v>
      </c>
      <c r="F185" s="185" t="s">
        <v>655</v>
      </c>
      <c r="G185" s="185" t="s">
        <v>656</v>
      </c>
      <c r="H185" s="185" t="s">
        <v>657</v>
      </c>
      <c r="I185" s="185" t="s">
        <v>658</v>
      </c>
    </row>
    <row r="186" spans="1:9" ht="20.100000000000001" customHeight="1">
      <c r="A186" s="195"/>
      <c r="B186" s="197"/>
      <c r="C186" s="177" t="s">
        <v>702</v>
      </c>
      <c r="D186" s="172"/>
      <c r="E186" s="186">
        <v>1</v>
      </c>
      <c r="F186" s="187">
        <f>Eingabe!B42</f>
        <v>93</v>
      </c>
      <c r="G186" s="187">
        <f>Eingabe!C42</f>
        <v>45</v>
      </c>
      <c r="H186" s="188">
        <f>Eingabe!D42</f>
        <v>138</v>
      </c>
      <c r="I186" s="187">
        <f>Eingabe!E42</f>
        <v>2</v>
      </c>
    </row>
    <row r="187" spans="1:9" ht="20.100000000000001" customHeight="1">
      <c r="A187" s="195"/>
      <c r="B187" s="197"/>
      <c r="C187" s="177" t="s">
        <v>703</v>
      </c>
      <c r="D187" s="172"/>
      <c r="E187" s="186">
        <v>2</v>
      </c>
      <c r="F187" s="187">
        <f>Eingabe!H44</f>
        <v>82</v>
      </c>
      <c r="G187" s="187">
        <f>Eingabe!I44</f>
        <v>36</v>
      </c>
      <c r="H187" s="188">
        <f>Eingabe!J44</f>
        <v>118</v>
      </c>
      <c r="I187" s="187">
        <f>Eingabe!K44</f>
        <v>2</v>
      </c>
    </row>
    <row r="188" spans="1:9" ht="20.100000000000001" customHeight="1">
      <c r="A188" s="195"/>
      <c r="B188" s="197"/>
      <c r="C188" s="177" t="s">
        <v>704</v>
      </c>
      <c r="D188" s="172"/>
      <c r="E188" s="186">
        <v>4</v>
      </c>
      <c r="F188" s="187">
        <f>Eingabe!T46</f>
        <v>91</v>
      </c>
      <c r="G188" s="187">
        <f>Eingabe!U46</f>
        <v>16</v>
      </c>
      <c r="H188" s="188">
        <f>Eingabe!V46</f>
        <v>107</v>
      </c>
      <c r="I188" s="187">
        <f>Eingabe!W46</f>
        <v>9</v>
      </c>
    </row>
    <row r="189" spans="1:9" ht="20.100000000000001" customHeight="1" thickBot="1">
      <c r="A189" s="195"/>
      <c r="B189" s="197"/>
      <c r="C189" s="171"/>
      <c r="D189" s="172"/>
      <c r="E189" s="189">
        <v>3</v>
      </c>
      <c r="F189" s="190">
        <f>Eingabe!N48</f>
        <v>69</v>
      </c>
      <c r="G189" s="190">
        <f>Eingabe!O48</f>
        <v>17</v>
      </c>
      <c r="H189" s="191">
        <f>Eingabe!P48</f>
        <v>86</v>
      </c>
      <c r="I189" s="190">
        <f>Eingabe!Q48</f>
        <v>8</v>
      </c>
    </row>
    <row r="190" spans="1:9" ht="24" customHeight="1" thickBot="1">
      <c r="A190" s="195"/>
      <c r="B190" s="197"/>
      <c r="C190" s="171"/>
      <c r="D190" s="172"/>
      <c r="E190" s="192"/>
      <c r="F190" s="193">
        <f>SUM(F186:F189)</f>
        <v>335</v>
      </c>
      <c r="G190" s="193">
        <f>SUM(G186:G189)</f>
        <v>114</v>
      </c>
      <c r="H190" s="193">
        <f>SUM(H186:H189)</f>
        <v>449</v>
      </c>
      <c r="I190" s="194">
        <f>SUM(I186:I189)</f>
        <v>21</v>
      </c>
    </row>
    <row r="191" spans="1:9" ht="120" customHeight="1" thickBot="1">
      <c r="A191" s="210"/>
      <c r="B191" s="197"/>
      <c r="C191" s="171"/>
      <c r="D191" s="172"/>
      <c r="E191" s="171"/>
      <c r="F191" s="171"/>
      <c r="G191" s="171"/>
      <c r="H191" s="171"/>
      <c r="I191" s="171"/>
    </row>
    <row r="192" spans="1:9" ht="21.75" customHeight="1">
      <c r="A192" s="195"/>
      <c r="B192" s="197"/>
      <c r="C192" s="171"/>
      <c r="D192" s="172"/>
      <c r="E192" s="174" t="s">
        <v>716</v>
      </c>
      <c r="F192" s="175" t="s">
        <v>659</v>
      </c>
      <c r="G192" s="384" t="str">
        <f>IF(E193=0,"",VLOOKUP(E193,Nummern!$A$2:$H$540,2,FALSE))</f>
        <v>LIPP Claudia</v>
      </c>
      <c r="H192" s="385" t="e">
        <f>IF(I192="","",VLOOKUP(I192,Nummern!$A$2:$H$540,2,FALSE))</f>
        <v>#N/A</v>
      </c>
      <c r="I192" s="176" t="str">
        <f>IF(E193=0,"",VLOOKUP(E193,Nummern!$A$2:$H$540,7,FALSE))</f>
        <v>StmD</v>
      </c>
    </row>
    <row r="193" spans="1:9" ht="21.75" customHeight="1" thickBot="1">
      <c r="A193" s="195"/>
      <c r="B193" s="197"/>
      <c r="C193" s="177"/>
      <c r="D193" s="172"/>
      <c r="E193" s="178">
        <f>'Startplan BMF BM Wels2015'!F17</f>
        <v>107</v>
      </c>
      <c r="F193" s="179" t="s">
        <v>715</v>
      </c>
      <c r="G193" s="382" t="str">
        <f>IF(E193=0,"",VLOOKUP(E193,Nummern!$A$2:$H$540,3,FALSE))</f>
        <v>Steiermark Damen</v>
      </c>
      <c r="H193" s="383" t="e">
        <f>IF(I193="","",VLOOKUP(I193,Nummern!$A$2:$H$540,2,FALSE))</f>
        <v>#N/A</v>
      </c>
      <c r="I193" s="180" t="str">
        <f>IF(E193=0,"",VLOOKUP(E193,Nummern!$A$2:$H$540,5,FALSE))</f>
        <v>W</v>
      </c>
    </row>
    <row r="194" spans="1:9" ht="9.75" customHeight="1" thickTop="1" thickBot="1">
      <c r="A194" s="195"/>
      <c r="B194" s="197"/>
      <c r="C194" s="177"/>
      <c r="D194" s="172"/>
      <c r="E194" s="181"/>
      <c r="F194" s="181"/>
      <c r="G194" s="182"/>
      <c r="H194" s="183"/>
      <c r="I194" s="184"/>
    </row>
    <row r="195" spans="1:9" ht="13.5" customHeight="1" thickBot="1">
      <c r="A195" s="195"/>
      <c r="B195" s="197"/>
      <c r="C195" s="177" t="s">
        <v>701</v>
      </c>
      <c r="D195" s="172"/>
      <c r="E195" s="185" t="s">
        <v>654</v>
      </c>
      <c r="F195" s="185" t="s">
        <v>655</v>
      </c>
      <c r="G195" s="185" t="s">
        <v>656</v>
      </c>
      <c r="H195" s="185" t="s">
        <v>657</v>
      </c>
      <c r="I195" s="185" t="s">
        <v>658</v>
      </c>
    </row>
    <row r="196" spans="1:9" ht="20.100000000000001" customHeight="1">
      <c r="A196" s="195"/>
      <c r="B196" s="197"/>
      <c r="C196" s="177" t="s">
        <v>702</v>
      </c>
      <c r="D196" s="172"/>
      <c r="E196" s="186">
        <v>2</v>
      </c>
      <c r="F196" s="187">
        <f>Eingabe!H42</f>
        <v>61</v>
      </c>
      <c r="G196" s="187">
        <f>Eingabe!I42</f>
        <v>27</v>
      </c>
      <c r="H196" s="188">
        <f>Eingabe!J42</f>
        <v>88</v>
      </c>
      <c r="I196" s="187">
        <f>Eingabe!K42</f>
        <v>6</v>
      </c>
    </row>
    <row r="197" spans="1:9" ht="20.100000000000001" customHeight="1">
      <c r="A197" s="195"/>
      <c r="B197" s="197"/>
      <c r="C197" s="177" t="s">
        <v>703</v>
      </c>
      <c r="D197" s="172"/>
      <c r="E197" s="186">
        <v>1</v>
      </c>
      <c r="F197" s="187">
        <f>Eingabe!B44</f>
        <v>72</v>
      </c>
      <c r="G197" s="187">
        <f>Eingabe!C44</f>
        <v>25</v>
      </c>
      <c r="H197" s="188">
        <f>Eingabe!D44</f>
        <v>97</v>
      </c>
      <c r="I197" s="187">
        <f>Eingabe!E44</f>
        <v>4</v>
      </c>
    </row>
    <row r="198" spans="1:9" ht="20.100000000000001" customHeight="1">
      <c r="A198" s="195"/>
      <c r="B198" s="197"/>
      <c r="C198" s="177" t="s">
        <v>704</v>
      </c>
      <c r="D198" s="172"/>
      <c r="E198" s="186">
        <v>3</v>
      </c>
      <c r="F198" s="187">
        <f>Eingabe!N46</f>
        <v>87</v>
      </c>
      <c r="G198" s="187">
        <f>Eingabe!O46</f>
        <v>9</v>
      </c>
      <c r="H198" s="188">
        <f>Eingabe!P46</f>
        <v>96</v>
      </c>
      <c r="I198" s="187">
        <f>Eingabe!Q46</f>
        <v>9</v>
      </c>
    </row>
    <row r="199" spans="1:9" ht="20.100000000000001" customHeight="1" thickBot="1">
      <c r="A199" s="195"/>
      <c r="B199" s="197"/>
      <c r="C199" s="171"/>
      <c r="D199" s="172"/>
      <c r="E199" s="189">
        <v>4</v>
      </c>
      <c r="F199" s="190">
        <f>Eingabe!T48</f>
        <v>83</v>
      </c>
      <c r="G199" s="190">
        <f>Eingabe!U48</f>
        <v>42</v>
      </c>
      <c r="H199" s="191">
        <f>Eingabe!V48</f>
        <v>125</v>
      </c>
      <c r="I199" s="190">
        <f>Eingabe!W48</f>
        <v>0</v>
      </c>
    </row>
    <row r="200" spans="1:9" ht="24" customHeight="1" thickBot="1">
      <c r="A200" s="195"/>
      <c r="B200" s="197"/>
      <c r="C200" s="171"/>
      <c r="D200" s="172"/>
      <c r="E200" s="192"/>
      <c r="F200" s="193">
        <f>SUM(F196:F199)</f>
        <v>303</v>
      </c>
      <c r="G200" s="193">
        <f>SUM(G196:G199)</f>
        <v>103</v>
      </c>
      <c r="H200" s="193">
        <f>SUM(H196:H199)</f>
        <v>406</v>
      </c>
      <c r="I200" s="194">
        <f>SUM(I196:I199)</f>
        <v>19</v>
      </c>
    </row>
    <row r="201" spans="1:9" ht="120" customHeight="1" thickBot="1">
      <c r="A201" s="210"/>
      <c r="B201" s="197"/>
      <c r="C201" s="171"/>
      <c r="D201" s="172"/>
      <c r="E201" s="171"/>
      <c r="F201" s="171"/>
      <c r="G201" s="171"/>
      <c r="H201" s="171"/>
      <c r="I201" s="171"/>
    </row>
    <row r="202" spans="1:9" ht="21.75" customHeight="1">
      <c r="A202" s="195"/>
      <c r="B202" s="197"/>
      <c r="C202" s="171"/>
      <c r="D202" s="172"/>
      <c r="E202" s="174" t="s">
        <v>716</v>
      </c>
      <c r="F202" s="175" t="s">
        <v>659</v>
      </c>
      <c r="G202" s="384" t="str">
        <f>IF(E203=0,"",VLOOKUP(E203,Nummern!$A$2:$H$540,2,FALSE))</f>
        <v>PIPLITZ Johannes</v>
      </c>
      <c r="H202" s="385" t="e">
        <f>IF(I202="","",VLOOKUP(I202,Nummern!$A$2:$H$540,2,FALSE))</f>
        <v>#N/A</v>
      </c>
      <c r="I202" s="176" t="str">
        <f>IF(E203=0,"",VLOOKUP(E203,Nummern!$A$2:$H$540,7,FALSE))</f>
        <v>T</v>
      </c>
    </row>
    <row r="203" spans="1:9" ht="21.75" customHeight="1" thickBot="1">
      <c r="A203" s="195"/>
      <c r="B203" s="197"/>
      <c r="C203" s="177"/>
      <c r="D203" s="172"/>
      <c r="E203" s="178">
        <f>'Startplan BMF BM Wels2015'!I17</f>
        <v>172</v>
      </c>
      <c r="F203" s="179" t="s">
        <v>715</v>
      </c>
      <c r="G203" s="382" t="str">
        <f>IF(E203=0,"",VLOOKUP(E203,Nummern!$A$2:$H$540,3,FALSE))</f>
        <v xml:space="preserve">Tirol Herren </v>
      </c>
      <c r="H203" s="383" t="e">
        <f>IF(I203="","",VLOOKUP(I203,Nummern!$A$2:$H$540,2,FALSE))</f>
        <v>#N/A</v>
      </c>
      <c r="I203" s="180" t="str">
        <f>IF(E203=0,"",VLOOKUP(E203,Nummern!$A$2:$H$540,5,FALSE))</f>
        <v>M</v>
      </c>
    </row>
    <row r="204" spans="1:9" ht="9.75" customHeight="1" thickTop="1" thickBot="1">
      <c r="A204" s="195"/>
      <c r="B204" s="197"/>
      <c r="C204" s="177"/>
      <c r="D204" s="172"/>
      <c r="E204" s="181"/>
      <c r="F204" s="181"/>
      <c r="G204" s="182"/>
      <c r="H204" s="183"/>
      <c r="I204" s="184"/>
    </row>
    <row r="205" spans="1:9" ht="13.5" customHeight="1" thickBot="1">
      <c r="A205" s="195"/>
      <c r="B205" s="197"/>
      <c r="C205" s="177" t="s">
        <v>701</v>
      </c>
      <c r="D205" s="172"/>
      <c r="E205" s="185" t="s">
        <v>654</v>
      </c>
      <c r="F205" s="185" t="s">
        <v>655</v>
      </c>
      <c r="G205" s="185" t="s">
        <v>656</v>
      </c>
      <c r="H205" s="185" t="s">
        <v>657</v>
      </c>
      <c r="I205" s="185" t="s">
        <v>658</v>
      </c>
    </row>
    <row r="206" spans="1:9" ht="20.100000000000001" customHeight="1">
      <c r="A206" s="195"/>
      <c r="B206" s="197"/>
      <c r="C206" s="177" t="s">
        <v>702</v>
      </c>
      <c r="D206" s="172"/>
      <c r="E206" s="186">
        <v>3</v>
      </c>
      <c r="F206" s="187">
        <f>Eingabe!N42</f>
        <v>66</v>
      </c>
      <c r="G206" s="187">
        <f>Eingabe!O42</f>
        <v>38</v>
      </c>
      <c r="H206" s="188">
        <f>Eingabe!P42</f>
        <v>104</v>
      </c>
      <c r="I206" s="187">
        <f>Eingabe!Q42</f>
        <v>4</v>
      </c>
    </row>
    <row r="207" spans="1:9" ht="20.100000000000001" customHeight="1">
      <c r="A207" s="195"/>
      <c r="B207" s="197"/>
      <c r="C207" s="177" t="s">
        <v>703</v>
      </c>
      <c r="D207" s="172"/>
      <c r="E207" s="186">
        <v>4</v>
      </c>
      <c r="F207" s="187">
        <f>Eingabe!T44</f>
        <v>75</v>
      </c>
      <c r="G207" s="187">
        <f>Eingabe!U44</f>
        <v>44</v>
      </c>
      <c r="H207" s="188">
        <f>Eingabe!V44</f>
        <v>119</v>
      </c>
      <c r="I207" s="187">
        <f>Eingabe!W44</f>
        <v>1</v>
      </c>
    </row>
    <row r="208" spans="1:9" ht="20.100000000000001" customHeight="1">
      <c r="A208" s="195"/>
      <c r="B208" s="197"/>
      <c r="C208" s="177" t="s">
        <v>704</v>
      </c>
      <c r="D208" s="172"/>
      <c r="E208" s="186">
        <v>6</v>
      </c>
      <c r="F208" s="187">
        <f>Eingabe!AF46</f>
        <v>85</v>
      </c>
      <c r="G208" s="187">
        <f>Eingabe!AG46</f>
        <v>41</v>
      </c>
      <c r="H208" s="188">
        <f>Eingabe!AH46</f>
        <v>126</v>
      </c>
      <c r="I208" s="187">
        <f>Eingabe!AI46</f>
        <v>0</v>
      </c>
    </row>
    <row r="209" spans="1:9" ht="20.100000000000001" customHeight="1" thickBot="1">
      <c r="A209" s="195"/>
      <c r="B209" s="197"/>
      <c r="C209" s="171"/>
      <c r="D209" s="172"/>
      <c r="E209" s="189">
        <v>5</v>
      </c>
      <c r="F209" s="190">
        <f>Eingabe!Z48</f>
        <v>84</v>
      </c>
      <c r="G209" s="190">
        <f>Eingabe!AA48</f>
        <v>26</v>
      </c>
      <c r="H209" s="191">
        <f>Eingabe!AB48</f>
        <v>110</v>
      </c>
      <c r="I209" s="190">
        <f>Eingabe!AC48</f>
        <v>4</v>
      </c>
    </row>
    <row r="210" spans="1:9" ht="24" customHeight="1" thickBot="1">
      <c r="A210" s="195"/>
      <c r="B210" s="197"/>
      <c r="C210" s="171"/>
      <c r="D210" s="172"/>
      <c r="E210" s="192"/>
      <c r="F210" s="193">
        <f>SUM(F206:F209)</f>
        <v>310</v>
      </c>
      <c r="G210" s="193">
        <f>SUM(G206:G209)</f>
        <v>149</v>
      </c>
      <c r="H210" s="193">
        <f>SUM(H206:H209)</f>
        <v>459</v>
      </c>
      <c r="I210" s="194">
        <f>SUM(I206:I209)</f>
        <v>9</v>
      </c>
    </row>
    <row r="211" spans="1:9" ht="4.5" customHeight="1" thickBot="1">
      <c r="A211" s="86"/>
      <c r="B211" s="86"/>
      <c r="C211" s="171"/>
      <c r="D211" s="172"/>
      <c r="E211" s="171"/>
      <c r="F211" s="173"/>
      <c r="G211" s="173"/>
      <c r="H211" s="173"/>
      <c r="I211" s="173"/>
    </row>
    <row r="212" spans="1:9" ht="21.75" customHeight="1">
      <c r="A212" s="195"/>
      <c r="B212" s="197"/>
      <c r="C212" s="171"/>
      <c r="D212" s="172"/>
      <c r="E212" s="174" t="s">
        <v>716</v>
      </c>
      <c r="F212" s="175" t="s">
        <v>659</v>
      </c>
      <c r="G212" s="384" t="str">
        <f>IF(E213=0,"",VLOOKUP(E213,Nummern!$A$2:$H$540,2,FALSE))</f>
        <v>WUPPINGER Johann</v>
      </c>
      <c r="H212" s="385" t="e">
        <f>IF(I212="","",VLOOKUP(I212,Nummern!$A$2:$H$540,2,FALSE))</f>
        <v>#N/A</v>
      </c>
      <c r="I212" s="176" t="str">
        <f>IF(E213=0,"",VLOOKUP(E213,Nummern!$A$2:$H$540,7,FALSE))</f>
        <v>Sbg</v>
      </c>
    </row>
    <row r="213" spans="1:9" ht="21.75" customHeight="1" thickBot="1">
      <c r="A213" s="195"/>
      <c r="B213" s="197"/>
      <c r="C213" s="177"/>
      <c r="D213" s="172"/>
      <c r="E213" s="178">
        <f>'Startplan BMF BM Wels2015'!L17</f>
        <v>168</v>
      </c>
      <c r="F213" s="179" t="s">
        <v>715</v>
      </c>
      <c r="G213" s="386" t="str">
        <f>IF(E213=0,"",VLOOKUP(E213,Nummern!$A$2:$H$540,3,FALSE))</f>
        <v xml:space="preserve">Salzburg Herren </v>
      </c>
      <c r="H213" s="387" t="e">
        <f>IF(I213="","",VLOOKUP(I213,Nummern!$A$2:$H$540,2,FALSE))</f>
        <v>#N/A</v>
      </c>
      <c r="I213" s="180" t="str">
        <f>IF(E213=0,"",VLOOKUP(E213,Nummern!$A$2:$H$540,5,FALSE))</f>
        <v>M</v>
      </c>
    </row>
    <row r="214" spans="1:9" ht="9.75" customHeight="1" thickTop="1" thickBot="1">
      <c r="A214" s="195"/>
      <c r="B214" s="197"/>
      <c r="C214" s="177"/>
      <c r="D214" s="172"/>
      <c r="E214" s="181"/>
      <c r="F214" s="181"/>
      <c r="G214" s="182"/>
      <c r="H214" s="183"/>
      <c r="I214" s="184"/>
    </row>
    <row r="215" spans="1:9" ht="13.5" customHeight="1" thickBot="1">
      <c r="A215" s="195"/>
      <c r="B215" s="197"/>
      <c r="C215" s="177" t="s">
        <v>701</v>
      </c>
      <c r="D215" s="172"/>
      <c r="E215" s="185" t="s">
        <v>654</v>
      </c>
      <c r="F215" s="185" t="s">
        <v>655</v>
      </c>
      <c r="G215" s="185" t="s">
        <v>656</v>
      </c>
      <c r="H215" s="185" t="s">
        <v>657</v>
      </c>
      <c r="I215" s="185" t="s">
        <v>658</v>
      </c>
    </row>
    <row r="216" spans="1:9" ht="20.100000000000001" customHeight="1">
      <c r="A216" s="195"/>
      <c r="B216" s="197"/>
      <c r="C216" s="177" t="s">
        <v>702</v>
      </c>
      <c r="D216" s="172"/>
      <c r="E216" s="186">
        <v>4</v>
      </c>
      <c r="F216" s="187">
        <f>Eingabe!T42</f>
        <v>94</v>
      </c>
      <c r="G216" s="187">
        <f>Eingabe!U42</f>
        <v>51</v>
      </c>
      <c r="H216" s="188">
        <f>Eingabe!V42</f>
        <v>145</v>
      </c>
      <c r="I216" s="187">
        <f>Eingabe!W42</f>
        <v>1</v>
      </c>
    </row>
    <row r="217" spans="1:9" ht="20.100000000000001" customHeight="1">
      <c r="A217" s="195"/>
      <c r="B217" s="197"/>
      <c r="C217" s="177" t="s">
        <v>703</v>
      </c>
      <c r="D217" s="172"/>
      <c r="E217" s="186">
        <v>3</v>
      </c>
      <c r="F217" s="187">
        <f>Eingabe!N44</f>
        <v>103</v>
      </c>
      <c r="G217" s="187">
        <f>Eingabe!O44</f>
        <v>35</v>
      </c>
      <c r="H217" s="188">
        <f>Eingabe!P44</f>
        <v>138</v>
      </c>
      <c r="I217" s="187">
        <f>Eingabe!Q44</f>
        <v>5</v>
      </c>
    </row>
    <row r="218" spans="1:9" ht="20.100000000000001" customHeight="1">
      <c r="A218" s="195"/>
      <c r="B218" s="197"/>
      <c r="C218" s="177" t="s">
        <v>704</v>
      </c>
      <c r="D218" s="172"/>
      <c r="E218" s="186">
        <v>5</v>
      </c>
      <c r="F218" s="187">
        <f>Eingabe!Z46</f>
        <v>86</v>
      </c>
      <c r="G218" s="187">
        <f>Eingabe!AA46</f>
        <v>35</v>
      </c>
      <c r="H218" s="188">
        <f>Eingabe!AB46</f>
        <v>121</v>
      </c>
      <c r="I218" s="187">
        <f>Eingabe!AC46</f>
        <v>3</v>
      </c>
    </row>
    <row r="219" spans="1:9" ht="20.100000000000001" customHeight="1" thickBot="1">
      <c r="A219" s="195"/>
      <c r="B219" s="197"/>
      <c r="C219" s="171"/>
      <c r="D219" s="172"/>
      <c r="E219" s="189">
        <v>6</v>
      </c>
      <c r="F219" s="190">
        <f>Eingabe!AF48</f>
        <v>87</v>
      </c>
      <c r="G219" s="190">
        <f>Eingabe!AG48</f>
        <v>49</v>
      </c>
      <c r="H219" s="191">
        <f>Eingabe!AH48</f>
        <v>136</v>
      </c>
      <c r="I219" s="190">
        <f>Eingabe!AI48</f>
        <v>3</v>
      </c>
    </row>
    <row r="220" spans="1:9" ht="24" customHeight="1" thickBot="1">
      <c r="A220" s="195"/>
      <c r="B220" s="197"/>
      <c r="C220" s="171"/>
      <c r="D220" s="172"/>
      <c r="E220" s="192"/>
      <c r="F220" s="193">
        <f>SUM(F216:F219)</f>
        <v>370</v>
      </c>
      <c r="G220" s="193">
        <f>SUM(G216:G219)</f>
        <v>170</v>
      </c>
      <c r="H220" s="193">
        <f>SUM(H216:H219)</f>
        <v>540</v>
      </c>
      <c r="I220" s="194">
        <f>SUM(I216:I219)</f>
        <v>12</v>
      </c>
    </row>
    <row r="221" spans="1:9" ht="120" customHeight="1" thickBot="1">
      <c r="A221" s="210"/>
      <c r="B221" s="197"/>
      <c r="C221" s="171"/>
      <c r="D221" s="172"/>
      <c r="E221" s="171"/>
      <c r="F221" s="171"/>
      <c r="G221" s="171"/>
      <c r="H221" s="171"/>
      <c r="I221" s="171"/>
    </row>
    <row r="222" spans="1:9" ht="21.75" customHeight="1">
      <c r="A222" s="195"/>
      <c r="B222" s="197"/>
      <c r="C222" s="171"/>
      <c r="D222" s="172"/>
      <c r="E222" s="174" t="s">
        <v>716</v>
      </c>
      <c r="F222" s="175" t="s">
        <v>659</v>
      </c>
      <c r="G222" s="384" t="str">
        <f>IF(E223=0,"",VLOOKUP(E223,Nummern!$A$2:$H$540,2,FALSE))</f>
        <v>FUX Helmut</v>
      </c>
      <c r="H222" s="385" t="e">
        <f>IF(I222="","",VLOOKUP(I222,Nummern!$A$2:$H$540,2,FALSE))</f>
        <v>#N/A</v>
      </c>
      <c r="I222" s="176" t="str">
        <f>IF(E223=0,"",VLOOKUP(E223,Nummern!$A$2:$H$540,7,FALSE))</f>
        <v>W</v>
      </c>
    </row>
    <row r="223" spans="1:9" ht="21.75" customHeight="1" thickBot="1">
      <c r="A223" s="195"/>
      <c r="B223" s="197"/>
      <c r="C223" s="177"/>
      <c r="D223" s="172"/>
      <c r="E223" s="178">
        <f>'Startplan BMF BM Wels2015'!O17</f>
        <v>143</v>
      </c>
      <c r="F223" s="179" t="s">
        <v>715</v>
      </c>
      <c r="G223" s="382" t="str">
        <f>IF(E223=0,"",VLOOKUP(E223,Nummern!$A$2:$H$540,3,FALSE))</f>
        <v>Wien Herren</v>
      </c>
      <c r="H223" s="383" t="e">
        <f>IF(I223="","",VLOOKUP(I223,Nummern!$A$2:$H$540,2,FALSE))</f>
        <v>#N/A</v>
      </c>
      <c r="I223" s="180" t="str">
        <f>IF(E223=0,"",VLOOKUP(E223,Nummern!$A$2:$H$540,5,FALSE))</f>
        <v>M</v>
      </c>
    </row>
    <row r="224" spans="1:9" ht="9.75" customHeight="1" thickTop="1" thickBot="1">
      <c r="A224" s="195"/>
      <c r="B224" s="197"/>
      <c r="C224" s="177"/>
      <c r="D224" s="172"/>
      <c r="E224" s="181"/>
      <c r="F224" s="181"/>
      <c r="G224" s="182"/>
      <c r="H224" s="183"/>
      <c r="I224" s="184"/>
    </row>
    <row r="225" spans="1:9" ht="13.5" customHeight="1" thickBot="1">
      <c r="A225" s="195"/>
      <c r="B225" s="197"/>
      <c r="C225" s="177" t="s">
        <v>701</v>
      </c>
      <c r="D225" s="172"/>
      <c r="E225" s="185" t="s">
        <v>654</v>
      </c>
      <c r="F225" s="185" t="s">
        <v>655</v>
      </c>
      <c r="G225" s="185" t="s">
        <v>656</v>
      </c>
      <c r="H225" s="185" t="s">
        <v>657</v>
      </c>
      <c r="I225" s="185" t="s">
        <v>658</v>
      </c>
    </row>
    <row r="226" spans="1:9" ht="20.100000000000001" customHeight="1">
      <c r="A226" s="195"/>
      <c r="B226" s="197"/>
      <c r="C226" s="177" t="s">
        <v>702</v>
      </c>
      <c r="D226" s="172"/>
      <c r="E226" s="186">
        <v>5</v>
      </c>
      <c r="F226" s="187">
        <f>Eingabe!Z42</f>
        <v>74</v>
      </c>
      <c r="G226" s="187">
        <f>Eingabe!AA42</f>
        <v>33</v>
      </c>
      <c r="H226" s="188">
        <f>Eingabe!AB42</f>
        <v>107</v>
      </c>
      <c r="I226" s="187">
        <f>Eingabe!AC42</f>
        <v>4</v>
      </c>
    </row>
    <row r="227" spans="1:9" ht="20.100000000000001" customHeight="1">
      <c r="A227" s="195"/>
      <c r="B227" s="197"/>
      <c r="C227" s="177" t="s">
        <v>703</v>
      </c>
      <c r="D227" s="172"/>
      <c r="E227" s="186">
        <v>6</v>
      </c>
      <c r="F227" s="187">
        <f>Eingabe!AF44</f>
        <v>87</v>
      </c>
      <c r="G227" s="187">
        <f>Eingabe!AG44</f>
        <v>17</v>
      </c>
      <c r="H227" s="188">
        <f>Eingabe!AH44</f>
        <v>104</v>
      </c>
      <c r="I227" s="187">
        <f>Eingabe!AI44</f>
        <v>7</v>
      </c>
    </row>
    <row r="228" spans="1:9" ht="20.100000000000001" customHeight="1">
      <c r="A228" s="195"/>
      <c r="B228" s="197"/>
      <c r="C228" s="177" t="s">
        <v>704</v>
      </c>
      <c r="D228" s="172"/>
      <c r="E228" s="186">
        <f>Eingabe!G57</f>
        <v>2</v>
      </c>
      <c r="F228" s="187">
        <f>Eingabe!H46</f>
        <v>84</v>
      </c>
      <c r="G228" s="187">
        <f>Eingabe!I46</f>
        <v>24</v>
      </c>
      <c r="H228" s="188">
        <f>Eingabe!J46</f>
        <v>108</v>
      </c>
      <c r="I228" s="187">
        <f>Eingabe!K46</f>
        <v>5</v>
      </c>
    </row>
    <row r="229" spans="1:9" ht="20.100000000000001" customHeight="1" thickBot="1">
      <c r="A229" s="195"/>
      <c r="B229" s="197"/>
      <c r="C229" s="171"/>
      <c r="D229" s="172"/>
      <c r="E229" s="189">
        <f>Eingabe!A59</f>
        <v>1</v>
      </c>
      <c r="F229" s="190">
        <f>Eingabe!B48</f>
        <v>75</v>
      </c>
      <c r="G229" s="190">
        <f>Eingabe!C48</f>
        <v>36</v>
      </c>
      <c r="H229" s="191">
        <f>Eingabe!D48</f>
        <v>111</v>
      </c>
      <c r="I229" s="190">
        <f>Eingabe!E48</f>
        <v>4</v>
      </c>
    </row>
    <row r="230" spans="1:9" ht="24" customHeight="1" thickBot="1">
      <c r="A230" s="195"/>
      <c r="B230" s="197"/>
      <c r="C230" s="171"/>
      <c r="D230" s="172"/>
      <c r="E230" s="192"/>
      <c r="F230" s="193">
        <f>SUM(F226:F229)</f>
        <v>320</v>
      </c>
      <c r="G230" s="193">
        <f>SUM(G226:G229)</f>
        <v>110</v>
      </c>
      <c r="H230" s="193">
        <f>SUM(H226:H229)</f>
        <v>430</v>
      </c>
      <c r="I230" s="194">
        <f>SUM(I226:I229)</f>
        <v>20</v>
      </c>
    </row>
    <row r="231" spans="1:9" ht="120" customHeight="1" thickBot="1">
      <c r="A231" s="210"/>
      <c r="B231" s="197"/>
      <c r="C231" s="171"/>
      <c r="D231" s="172"/>
      <c r="E231" s="171"/>
      <c r="F231" s="171"/>
      <c r="G231" s="171"/>
      <c r="H231" s="171"/>
      <c r="I231" s="171"/>
    </row>
    <row r="232" spans="1:9" ht="21.75" customHeight="1">
      <c r="A232" s="195"/>
      <c r="B232" s="197"/>
      <c r="C232" s="171"/>
      <c r="D232" s="172"/>
      <c r="E232" s="174" t="s">
        <v>716</v>
      </c>
      <c r="F232" s="175" t="s">
        <v>659</v>
      </c>
      <c r="G232" s="384" t="str">
        <f>IF(E233=0,"",VLOOKUP(E233,Nummern!$A$2:$H$540,2,FALSE))</f>
        <v/>
      </c>
      <c r="H232" s="385" t="str">
        <f>IF(I232="","",VLOOKUP(I232,Nummern!$A$2:$H$540,2,FALSE))</f>
        <v/>
      </c>
      <c r="I232" s="176" t="str">
        <f>IF(E233=0,"",VLOOKUP(E233,Nummern!$A$2:$H$540,7,FALSE))</f>
        <v/>
      </c>
    </row>
    <row r="233" spans="1:9" ht="21.75" customHeight="1" thickBot="1">
      <c r="A233" s="195"/>
      <c r="B233" s="197"/>
      <c r="C233" s="177"/>
      <c r="D233" s="172"/>
      <c r="E233" s="178">
        <f>'Startplan BMF BM Wels2015'!R17</f>
        <v>0</v>
      </c>
      <c r="F233" s="179" t="s">
        <v>715</v>
      </c>
      <c r="G233" s="382" t="str">
        <f>IF(E233=0,"",VLOOKUP(E233,Nummern!$A$2:$H$540,3,FALSE))</f>
        <v/>
      </c>
      <c r="H233" s="383" t="str">
        <f>IF(I233="","",VLOOKUP(I233,Nummern!$A$2:$H$540,2,FALSE))</f>
        <v/>
      </c>
      <c r="I233" s="180" t="str">
        <f>IF(E233=0,"",VLOOKUP(E233,Nummern!$A$2:$H$540,5,FALSE))</f>
        <v/>
      </c>
    </row>
    <row r="234" spans="1:9" ht="9.75" customHeight="1" thickTop="1" thickBot="1">
      <c r="A234" s="195"/>
      <c r="B234" s="197"/>
      <c r="C234" s="177"/>
      <c r="D234" s="172"/>
      <c r="E234" s="181"/>
      <c r="F234" s="181"/>
      <c r="G234" s="182"/>
      <c r="H234" s="183"/>
      <c r="I234" s="184"/>
    </row>
    <row r="235" spans="1:9" ht="13.5" customHeight="1" thickBot="1">
      <c r="A235" s="195"/>
      <c r="B235" s="197"/>
      <c r="C235" s="177" t="s">
        <v>701</v>
      </c>
      <c r="D235" s="172"/>
      <c r="E235" s="185" t="s">
        <v>654</v>
      </c>
      <c r="F235" s="185" t="s">
        <v>655</v>
      </c>
      <c r="G235" s="185" t="s">
        <v>656</v>
      </c>
      <c r="H235" s="185" t="s">
        <v>657</v>
      </c>
      <c r="I235" s="185" t="s">
        <v>658</v>
      </c>
    </row>
    <row r="236" spans="1:9" ht="20.100000000000001" customHeight="1">
      <c r="A236" s="195"/>
      <c r="B236" s="197"/>
      <c r="C236" s="177" t="s">
        <v>702</v>
      </c>
      <c r="D236" s="172"/>
      <c r="E236" s="186">
        <v>6</v>
      </c>
      <c r="F236" s="187">
        <f>Eingabe!AF42</f>
        <v>0</v>
      </c>
      <c r="G236" s="187">
        <f>Eingabe!AG42</f>
        <v>0</v>
      </c>
      <c r="H236" s="188">
        <f>Eingabe!AH42</f>
        <v>0</v>
      </c>
      <c r="I236" s="187">
        <f>Eingabe!AI42</f>
        <v>0</v>
      </c>
    </row>
    <row r="237" spans="1:9" ht="20.100000000000001" customHeight="1">
      <c r="A237" s="195"/>
      <c r="B237" s="197"/>
      <c r="C237" s="177" t="s">
        <v>703</v>
      </c>
      <c r="D237" s="172"/>
      <c r="E237" s="186">
        <v>5</v>
      </c>
      <c r="F237" s="187">
        <f>Eingabe!Z44</f>
        <v>0</v>
      </c>
      <c r="G237" s="187">
        <f>Eingabe!AA44</f>
        <v>0</v>
      </c>
      <c r="H237" s="188">
        <f>Eingabe!AB44</f>
        <v>0</v>
      </c>
      <c r="I237" s="187">
        <f>Eingabe!AC44</f>
        <v>0</v>
      </c>
    </row>
    <row r="238" spans="1:9" ht="20.100000000000001" customHeight="1">
      <c r="A238" s="195"/>
      <c r="B238" s="197"/>
      <c r="C238" s="177" t="s">
        <v>704</v>
      </c>
      <c r="D238" s="172"/>
      <c r="E238" s="186">
        <f>Eingabe!A57</f>
        <v>1</v>
      </c>
      <c r="F238" s="187">
        <f>Eingabe!B46</f>
        <v>0</v>
      </c>
      <c r="G238" s="187">
        <f>Eingabe!C46</f>
        <v>0</v>
      </c>
      <c r="H238" s="188">
        <f>Eingabe!D46</f>
        <v>0</v>
      </c>
      <c r="I238" s="187">
        <f>Eingabe!E46</f>
        <v>0</v>
      </c>
    </row>
    <row r="239" spans="1:9" ht="20.100000000000001" customHeight="1" thickBot="1">
      <c r="A239" s="195"/>
      <c r="B239" s="197"/>
      <c r="C239" s="171"/>
      <c r="D239" s="172"/>
      <c r="E239" s="189">
        <f>Eingabe!G59</f>
        <v>2</v>
      </c>
      <c r="F239" s="190">
        <f>Eingabe!H48</f>
        <v>0</v>
      </c>
      <c r="G239" s="190">
        <f>Eingabe!I48</f>
        <v>0</v>
      </c>
      <c r="H239" s="191">
        <f>Eingabe!J48</f>
        <v>0</v>
      </c>
      <c r="I239" s="190">
        <f>Eingabe!K48</f>
        <v>0</v>
      </c>
    </row>
    <row r="240" spans="1:9" ht="24" customHeight="1" thickBot="1">
      <c r="A240" s="195"/>
      <c r="B240" s="197"/>
      <c r="C240" s="171"/>
      <c r="D240" s="172"/>
      <c r="E240" s="192"/>
      <c r="F240" s="193">
        <f>SUM(F236:F239)</f>
        <v>0</v>
      </c>
      <c r="G240" s="193">
        <f>SUM(G236:G239)</f>
        <v>0</v>
      </c>
      <c r="H240" s="193">
        <f>SUM(H236:H239)</f>
        <v>0</v>
      </c>
      <c r="I240" s="194">
        <f>SUM(I236:I239)</f>
        <v>0</v>
      </c>
    </row>
    <row r="241" spans="1:9" ht="4.5" customHeight="1" thickBot="1">
      <c r="A241" s="86"/>
      <c r="B241" s="86"/>
      <c r="C241" s="171"/>
      <c r="D241" s="172"/>
      <c r="E241" s="171"/>
      <c r="F241" s="173"/>
      <c r="G241" s="173"/>
      <c r="H241" s="173"/>
      <c r="I241" s="173"/>
    </row>
    <row r="242" spans="1:9" ht="21.75" customHeight="1">
      <c r="A242" s="195"/>
      <c r="B242" s="197"/>
      <c r="C242" s="171"/>
      <c r="D242" s="172"/>
      <c r="E242" s="174" t="s">
        <v>716</v>
      </c>
      <c r="F242" s="175" t="s">
        <v>659</v>
      </c>
      <c r="G242" s="384" t="str">
        <f>IF(E243=0,"",VLOOKUP(E243,Nummern!$A$2:$H$540,2,FALSE))</f>
        <v>SIEDLER Manfred</v>
      </c>
      <c r="H242" s="385" t="e">
        <f>IF(I242="","",VLOOKUP(I242,Nummern!$A$2:$H$540,2,FALSE))</f>
        <v>#N/A</v>
      </c>
      <c r="I242" s="176" t="str">
        <f>IF(E243=0,"",VLOOKUP(E243,Nummern!$A$2:$H$540,7,FALSE))</f>
        <v>N</v>
      </c>
    </row>
    <row r="243" spans="1:9" ht="21.75" customHeight="1" thickBot="1">
      <c r="A243" s="195"/>
      <c r="B243" s="197"/>
      <c r="C243" s="177"/>
      <c r="D243" s="172"/>
      <c r="E243" s="178">
        <f>'Startplan BMF BM Wels2015'!C19</f>
        <v>148</v>
      </c>
      <c r="F243" s="179" t="s">
        <v>715</v>
      </c>
      <c r="G243" s="382" t="str">
        <f>IF(E243=0,"",VLOOKUP(E243,Nummern!$A$2:$H$540,3,FALSE))</f>
        <v>Niederösterreich Herren</v>
      </c>
      <c r="H243" s="383" t="e">
        <f>IF(I243="","",VLOOKUP(I243,Nummern!$A$2:$H$540,2,FALSE))</f>
        <v>#N/A</v>
      </c>
      <c r="I243" s="180" t="str">
        <f>IF(E243=0,"",VLOOKUP(E243,Nummern!$A$2:$H$540,5,FALSE))</f>
        <v>M</v>
      </c>
    </row>
    <row r="244" spans="1:9" ht="9.75" customHeight="1" thickTop="1" thickBot="1">
      <c r="A244" s="195"/>
      <c r="B244" s="197"/>
      <c r="C244" s="177"/>
      <c r="D244" s="172"/>
      <c r="E244" s="181"/>
      <c r="F244" s="181"/>
      <c r="G244" s="182"/>
      <c r="H244" s="183"/>
      <c r="I244" s="184"/>
    </row>
    <row r="245" spans="1:9" ht="13.5" customHeight="1" thickBot="1">
      <c r="A245" s="195"/>
      <c r="B245" s="197"/>
      <c r="C245" s="177" t="s">
        <v>701</v>
      </c>
      <c r="D245" s="172"/>
      <c r="E245" s="185" t="s">
        <v>654</v>
      </c>
      <c r="F245" s="185" t="s">
        <v>655</v>
      </c>
      <c r="G245" s="185" t="s">
        <v>656</v>
      </c>
      <c r="H245" s="185" t="s">
        <v>657</v>
      </c>
      <c r="I245" s="185" t="s">
        <v>658</v>
      </c>
    </row>
    <row r="246" spans="1:9" ht="20.100000000000001" customHeight="1">
      <c r="A246" s="195"/>
      <c r="B246" s="197"/>
      <c r="C246" s="177" t="s">
        <v>702</v>
      </c>
      <c r="D246" s="172"/>
      <c r="E246" s="186">
        <f>Eingabe!A64</f>
        <v>1</v>
      </c>
      <c r="F246" s="187">
        <f>Eingabe!B53</f>
        <v>97</v>
      </c>
      <c r="G246" s="187">
        <f>Eingabe!C53</f>
        <v>52</v>
      </c>
      <c r="H246" s="188">
        <f>Eingabe!D53</f>
        <v>149</v>
      </c>
      <c r="I246" s="187">
        <f>Eingabe!E53</f>
        <v>1</v>
      </c>
    </row>
    <row r="247" spans="1:9" ht="20.100000000000001" customHeight="1">
      <c r="A247" s="195"/>
      <c r="B247" s="197"/>
      <c r="C247" s="177" t="s">
        <v>703</v>
      </c>
      <c r="D247" s="172"/>
      <c r="E247" s="186">
        <f>Eingabe!G66</f>
        <v>2</v>
      </c>
      <c r="F247" s="187">
        <f>Eingabe!H55</f>
        <v>93</v>
      </c>
      <c r="G247" s="187">
        <f>Eingabe!I55</f>
        <v>47</v>
      </c>
      <c r="H247" s="188">
        <f>Eingabe!J55</f>
        <v>140</v>
      </c>
      <c r="I247" s="187">
        <f>Eingabe!K55</f>
        <v>2</v>
      </c>
    </row>
    <row r="248" spans="1:9" ht="20.100000000000001" customHeight="1">
      <c r="A248" s="195"/>
      <c r="B248" s="197"/>
      <c r="C248" s="177" t="s">
        <v>704</v>
      </c>
      <c r="D248" s="172"/>
      <c r="E248" s="186">
        <f>Eingabe!S68</f>
        <v>4</v>
      </c>
      <c r="F248" s="187">
        <f>Eingabe!T57</f>
        <v>94</v>
      </c>
      <c r="G248" s="187">
        <f>Eingabe!U57</f>
        <v>49</v>
      </c>
      <c r="H248" s="188">
        <f>Eingabe!V57</f>
        <v>143</v>
      </c>
      <c r="I248" s="187">
        <f>Eingabe!W57</f>
        <v>2</v>
      </c>
    </row>
    <row r="249" spans="1:9" ht="20.100000000000001" customHeight="1" thickBot="1">
      <c r="A249" s="195"/>
      <c r="B249" s="197"/>
      <c r="C249" s="171"/>
      <c r="D249" s="172"/>
      <c r="E249" s="189">
        <f>Eingabe!M70</f>
        <v>3</v>
      </c>
      <c r="F249" s="190">
        <f>Eingabe!N59</f>
        <v>94</v>
      </c>
      <c r="G249" s="190">
        <f>Eingabe!O59</f>
        <v>45</v>
      </c>
      <c r="H249" s="191">
        <f>Eingabe!P59</f>
        <v>139</v>
      </c>
      <c r="I249" s="190">
        <f>Eingabe!Q59</f>
        <v>1</v>
      </c>
    </row>
    <row r="250" spans="1:9" ht="24" customHeight="1" thickBot="1">
      <c r="A250" s="195"/>
      <c r="B250" s="197"/>
      <c r="C250" s="171"/>
      <c r="D250" s="172"/>
      <c r="E250" s="192"/>
      <c r="F250" s="193">
        <f>SUM(F246:F249)</f>
        <v>378</v>
      </c>
      <c r="G250" s="193">
        <f>SUM(G246:G249)</f>
        <v>193</v>
      </c>
      <c r="H250" s="193">
        <f>SUM(H246:H249)</f>
        <v>571</v>
      </c>
      <c r="I250" s="194">
        <f>SUM(I246:I249)</f>
        <v>6</v>
      </c>
    </row>
    <row r="251" spans="1:9" ht="120" customHeight="1" thickBot="1">
      <c r="A251" s="210"/>
      <c r="B251" s="197"/>
      <c r="C251" s="171"/>
      <c r="D251" s="172"/>
      <c r="E251" s="171"/>
      <c r="F251" s="171"/>
      <c r="G251" s="171"/>
      <c r="H251" s="171"/>
      <c r="I251" s="171"/>
    </row>
    <row r="252" spans="1:9" ht="21.75" customHeight="1">
      <c r="A252" s="195"/>
      <c r="B252" s="197"/>
      <c r="C252" s="171"/>
      <c r="D252" s="172"/>
      <c r="E252" s="174" t="s">
        <v>716</v>
      </c>
      <c r="F252" s="175" t="s">
        <v>659</v>
      </c>
      <c r="G252" s="384" t="str">
        <f>IF(E253=0,"",VLOOKUP(E253,Nummern!$A$2:$H$540,2,FALSE))</f>
        <v>WEISKOPF Werner</v>
      </c>
      <c r="H252" s="385" t="e">
        <f>IF(I252="","",VLOOKUP(I252,Nummern!$A$2:$H$540,2,FALSE))</f>
        <v>#N/A</v>
      </c>
      <c r="I252" s="176" t="str">
        <f>IF(E253=0,"",VLOOKUP(E253,Nummern!$A$2:$H$540,7,FALSE))</f>
        <v>T</v>
      </c>
    </row>
    <row r="253" spans="1:9" ht="21.75" customHeight="1" thickBot="1">
      <c r="A253" s="195"/>
      <c r="B253" s="197"/>
      <c r="C253" s="177"/>
      <c r="D253" s="172"/>
      <c r="E253" s="178">
        <f>'Startplan BMF BM Wels2015'!F19</f>
        <v>173</v>
      </c>
      <c r="F253" s="179" t="s">
        <v>715</v>
      </c>
      <c r="G253" s="382" t="str">
        <f>IF(E253=0,"",VLOOKUP(E253,Nummern!$A$2:$H$540,3,FALSE))</f>
        <v xml:space="preserve">Tirol Herren </v>
      </c>
      <c r="H253" s="383" t="e">
        <f>IF(I253="","",VLOOKUP(I253,Nummern!$A$2:$H$540,2,FALSE))</f>
        <v>#N/A</v>
      </c>
      <c r="I253" s="180" t="str">
        <f>IF(E253=0,"",VLOOKUP(E253,Nummern!$A$2:$H$540,5,FALSE))</f>
        <v>M</v>
      </c>
    </row>
    <row r="254" spans="1:9" ht="9.75" customHeight="1" thickTop="1" thickBot="1">
      <c r="A254" s="195"/>
      <c r="B254" s="197"/>
      <c r="C254" s="177"/>
      <c r="D254" s="172"/>
      <c r="E254" s="181"/>
      <c r="F254" s="181"/>
      <c r="G254" s="182"/>
      <c r="H254" s="183"/>
      <c r="I254" s="184"/>
    </row>
    <row r="255" spans="1:9" ht="13.5" customHeight="1" thickBot="1">
      <c r="A255" s="195"/>
      <c r="B255" s="197"/>
      <c r="C255" s="177" t="s">
        <v>701</v>
      </c>
      <c r="D255" s="172"/>
      <c r="E255" s="185" t="s">
        <v>654</v>
      </c>
      <c r="F255" s="185" t="s">
        <v>655</v>
      </c>
      <c r="G255" s="185" t="s">
        <v>656</v>
      </c>
      <c r="H255" s="185" t="s">
        <v>657</v>
      </c>
      <c r="I255" s="185" t="s">
        <v>658</v>
      </c>
    </row>
    <row r="256" spans="1:9" ht="20.100000000000001" customHeight="1">
      <c r="A256" s="195"/>
      <c r="B256" s="197"/>
      <c r="C256" s="177" t="s">
        <v>702</v>
      </c>
      <c r="D256" s="172"/>
      <c r="E256" s="186">
        <f>Eingabe!G64</f>
        <v>2</v>
      </c>
      <c r="F256" s="187">
        <f>Eingabe!H53</f>
        <v>96</v>
      </c>
      <c r="G256" s="187">
        <f>Eingabe!I53</f>
        <v>61</v>
      </c>
      <c r="H256" s="188">
        <f>Eingabe!J53</f>
        <v>157</v>
      </c>
      <c r="I256" s="187">
        <f>Eingabe!K53</f>
        <v>1</v>
      </c>
    </row>
    <row r="257" spans="1:9" ht="20.100000000000001" customHeight="1">
      <c r="A257" s="195"/>
      <c r="B257" s="197"/>
      <c r="C257" s="177" t="s">
        <v>703</v>
      </c>
      <c r="D257" s="172"/>
      <c r="E257" s="186">
        <f>Eingabe!A66</f>
        <v>1</v>
      </c>
      <c r="F257" s="187">
        <f>Eingabe!B55</f>
        <v>84</v>
      </c>
      <c r="G257" s="187">
        <f>Eingabe!C55</f>
        <v>35</v>
      </c>
      <c r="H257" s="188">
        <f>Eingabe!D55</f>
        <v>119</v>
      </c>
      <c r="I257" s="187">
        <f>Eingabe!E55</f>
        <v>2</v>
      </c>
    </row>
    <row r="258" spans="1:9" ht="20.100000000000001" customHeight="1">
      <c r="A258" s="195"/>
      <c r="B258" s="197"/>
      <c r="C258" s="177" t="s">
        <v>704</v>
      </c>
      <c r="D258" s="172"/>
      <c r="E258" s="186">
        <f>Eingabe!M68</f>
        <v>3</v>
      </c>
      <c r="F258" s="187">
        <f>Eingabe!N57</f>
        <v>84</v>
      </c>
      <c r="G258" s="187">
        <f>Eingabe!O57</f>
        <v>36</v>
      </c>
      <c r="H258" s="188">
        <f>Eingabe!P57</f>
        <v>120</v>
      </c>
      <c r="I258" s="187">
        <f>Eingabe!Q57</f>
        <v>5</v>
      </c>
    </row>
    <row r="259" spans="1:9" ht="20.100000000000001" customHeight="1" thickBot="1">
      <c r="A259" s="195"/>
      <c r="B259" s="197"/>
      <c r="C259" s="171"/>
      <c r="D259" s="172"/>
      <c r="E259" s="189">
        <f>Eingabe!S70</f>
        <v>4</v>
      </c>
      <c r="F259" s="190">
        <f>Eingabe!T59</f>
        <v>89</v>
      </c>
      <c r="G259" s="190">
        <f>Eingabe!U59</f>
        <v>49</v>
      </c>
      <c r="H259" s="191">
        <f>Eingabe!V59</f>
        <v>138</v>
      </c>
      <c r="I259" s="190">
        <f>Eingabe!W59</f>
        <v>0</v>
      </c>
    </row>
    <row r="260" spans="1:9" ht="24" customHeight="1" thickBot="1">
      <c r="A260" s="195"/>
      <c r="B260" s="197"/>
      <c r="C260" s="171"/>
      <c r="D260" s="172"/>
      <c r="E260" s="192"/>
      <c r="F260" s="193">
        <f>SUM(F256:F259)</f>
        <v>353</v>
      </c>
      <c r="G260" s="193">
        <f>SUM(G256:G259)</f>
        <v>181</v>
      </c>
      <c r="H260" s="193">
        <f>SUM(H256:H259)</f>
        <v>534</v>
      </c>
      <c r="I260" s="194">
        <f>SUM(I256:I259)</f>
        <v>8</v>
      </c>
    </row>
    <row r="261" spans="1:9" ht="120" customHeight="1" thickBot="1">
      <c r="A261" s="210"/>
      <c r="B261" s="197"/>
      <c r="C261" s="171"/>
      <c r="D261" s="172"/>
      <c r="E261" s="171"/>
      <c r="F261" s="171"/>
      <c r="G261" s="171"/>
      <c r="H261" s="171"/>
      <c r="I261" s="171"/>
    </row>
    <row r="262" spans="1:9" ht="21.75" customHeight="1">
      <c r="A262" s="195"/>
      <c r="B262" s="197"/>
      <c r="C262" s="171"/>
      <c r="D262" s="172"/>
      <c r="E262" s="174" t="s">
        <v>716</v>
      </c>
      <c r="F262" s="175" t="s">
        <v>659</v>
      </c>
      <c r="G262" s="384" t="str">
        <f>IF(E263=0,"",VLOOKUP(E263,Nummern!$A$2:$H$540,2,FALSE))</f>
        <v>PASCHINGER Josef</v>
      </c>
      <c r="H262" s="385" t="e">
        <f>IF(I262="","",VLOOKUP(I262,Nummern!$A$2:$H$540,2,FALSE))</f>
        <v>#N/A</v>
      </c>
      <c r="I262" s="176" t="str">
        <f>IF(E263=0,"",VLOOKUP(E263,Nummern!$A$2:$H$540,7,FALSE))</f>
        <v>OÖ 3</v>
      </c>
    </row>
    <row r="263" spans="1:9" ht="21.75" customHeight="1" thickBot="1">
      <c r="A263" s="195"/>
      <c r="B263" s="197"/>
      <c r="C263" s="177"/>
      <c r="D263" s="172"/>
      <c r="E263" s="178">
        <f>'Startplan BMF BM Wels2015'!I19</f>
        <v>138</v>
      </c>
      <c r="F263" s="179" t="s">
        <v>715</v>
      </c>
      <c r="G263" s="382" t="str">
        <f>IF(E263=0,"",VLOOKUP(E263,Nummern!$A$2:$H$540,3,FALSE))</f>
        <v>Öberösterreich Herren 3</v>
      </c>
      <c r="H263" s="383" t="e">
        <f>IF(I263="","",VLOOKUP(I263,Nummern!$A$2:$H$540,2,FALSE))</f>
        <v>#N/A</v>
      </c>
      <c r="I263" s="180" t="str">
        <f>IF(E263=0,"",VLOOKUP(E263,Nummern!$A$2:$H$540,5,FALSE))</f>
        <v>M</v>
      </c>
    </row>
    <row r="264" spans="1:9" ht="9.75" customHeight="1" thickTop="1" thickBot="1">
      <c r="A264" s="195"/>
      <c r="B264" s="197"/>
      <c r="C264" s="177"/>
      <c r="D264" s="172"/>
      <c r="E264" s="181"/>
      <c r="F264" s="181"/>
      <c r="G264" s="182"/>
      <c r="H264" s="183"/>
      <c r="I264" s="184"/>
    </row>
    <row r="265" spans="1:9" ht="13.5" customHeight="1" thickBot="1">
      <c r="A265" s="195"/>
      <c r="B265" s="197"/>
      <c r="C265" s="177" t="s">
        <v>701</v>
      </c>
      <c r="D265" s="172"/>
      <c r="E265" s="185" t="s">
        <v>654</v>
      </c>
      <c r="F265" s="185" t="s">
        <v>655</v>
      </c>
      <c r="G265" s="185" t="s">
        <v>656</v>
      </c>
      <c r="H265" s="185" t="s">
        <v>657</v>
      </c>
      <c r="I265" s="185" t="s">
        <v>658</v>
      </c>
    </row>
    <row r="266" spans="1:9" ht="20.100000000000001" customHeight="1">
      <c r="A266" s="195"/>
      <c r="B266" s="197"/>
      <c r="C266" s="177" t="s">
        <v>702</v>
      </c>
      <c r="D266" s="172"/>
      <c r="E266" s="186">
        <f>Eingabe!M64</f>
        <v>3</v>
      </c>
      <c r="F266" s="187">
        <f>Eingabe!N53</f>
        <v>84</v>
      </c>
      <c r="G266" s="187">
        <f>Eingabe!O53</f>
        <v>18</v>
      </c>
      <c r="H266" s="188">
        <f>Eingabe!P53</f>
        <v>102</v>
      </c>
      <c r="I266" s="187">
        <f>Eingabe!Q53</f>
        <v>6</v>
      </c>
    </row>
    <row r="267" spans="1:9" ht="20.100000000000001" customHeight="1">
      <c r="A267" s="195"/>
      <c r="B267" s="197"/>
      <c r="C267" s="177" t="s">
        <v>703</v>
      </c>
      <c r="D267" s="172"/>
      <c r="E267" s="186">
        <f>Eingabe!S66</f>
        <v>4</v>
      </c>
      <c r="F267" s="187">
        <f>Eingabe!T55</f>
        <v>91</v>
      </c>
      <c r="G267" s="187">
        <f>Eingabe!U55</f>
        <v>33</v>
      </c>
      <c r="H267" s="188">
        <f>Eingabe!V55</f>
        <v>124</v>
      </c>
      <c r="I267" s="187">
        <f>Eingabe!W55</f>
        <v>4</v>
      </c>
    </row>
    <row r="268" spans="1:9" ht="20.100000000000001" customHeight="1">
      <c r="A268" s="195"/>
      <c r="B268" s="197"/>
      <c r="C268" s="177" t="s">
        <v>704</v>
      </c>
      <c r="D268" s="172"/>
      <c r="E268" s="186">
        <v>6</v>
      </c>
      <c r="F268" s="187">
        <f>Eingabe!AF57</f>
        <v>84</v>
      </c>
      <c r="G268" s="187">
        <f>Eingabe!AG57</f>
        <v>36</v>
      </c>
      <c r="H268" s="188">
        <f>Eingabe!AH57</f>
        <v>120</v>
      </c>
      <c r="I268" s="187">
        <f>Eingabe!AI57</f>
        <v>0</v>
      </c>
    </row>
    <row r="269" spans="1:9" ht="20.100000000000001" customHeight="1" thickBot="1">
      <c r="A269" s="195"/>
      <c r="B269" s="197"/>
      <c r="C269" s="171"/>
      <c r="D269" s="172"/>
      <c r="E269" s="189">
        <v>5</v>
      </c>
      <c r="F269" s="190">
        <f>Eingabe!Z59</f>
        <v>90</v>
      </c>
      <c r="G269" s="190">
        <f>Eingabe!AA59</f>
        <v>34</v>
      </c>
      <c r="H269" s="191">
        <f>Eingabe!AB59</f>
        <v>124</v>
      </c>
      <c r="I269" s="190">
        <f>Eingabe!AC59</f>
        <v>2</v>
      </c>
    </row>
    <row r="270" spans="1:9" ht="24" customHeight="1" thickBot="1">
      <c r="A270" s="195"/>
      <c r="B270" s="197"/>
      <c r="C270" s="171"/>
      <c r="D270" s="172"/>
      <c r="E270" s="192"/>
      <c r="F270" s="193">
        <f>SUM(F266:F269)</f>
        <v>349</v>
      </c>
      <c r="G270" s="193">
        <f>SUM(G266:G269)</f>
        <v>121</v>
      </c>
      <c r="H270" s="193">
        <f>SUM(H266:H269)</f>
        <v>470</v>
      </c>
      <c r="I270" s="194">
        <f>SUM(I266:I269)</f>
        <v>12</v>
      </c>
    </row>
    <row r="271" spans="1:9" ht="4.5" customHeight="1" thickBot="1">
      <c r="A271" s="86"/>
      <c r="B271" s="86"/>
      <c r="C271" s="171"/>
      <c r="D271" s="172"/>
      <c r="E271" s="171"/>
      <c r="F271" s="173"/>
      <c r="G271" s="173"/>
      <c r="H271" s="173"/>
      <c r="I271" s="173"/>
    </row>
    <row r="272" spans="1:9" ht="21.75" customHeight="1">
      <c r="A272" s="195"/>
      <c r="B272" s="197"/>
      <c r="C272" s="171"/>
      <c r="D272" s="172"/>
      <c r="E272" s="174" t="s">
        <v>716</v>
      </c>
      <c r="F272" s="175" t="s">
        <v>659</v>
      </c>
      <c r="G272" s="384" t="str">
        <f>IF(E273=0,"",VLOOKUP(E273,Nummern!$A$2:$H$540,2,FALSE))</f>
        <v>BAUER Alexander</v>
      </c>
      <c r="H272" s="385" t="e">
        <f>IF(I272="","",VLOOKUP(I272,Nummern!$A$2:$H$540,2,FALSE))</f>
        <v>#N/A</v>
      </c>
      <c r="I272" s="176" t="str">
        <f>IF(E273=0,"",VLOOKUP(E273,Nummern!$A$2:$H$540,7,FALSE))</f>
        <v>N</v>
      </c>
    </row>
    <row r="273" spans="1:9" ht="21.75" customHeight="1" thickBot="1">
      <c r="A273" s="195"/>
      <c r="B273" s="197"/>
      <c r="C273" s="177"/>
      <c r="D273" s="172"/>
      <c r="E273" s="178">
        <f>'Startplan BMF BM Wels2015'!L19</f>
        <v>149</v>
      </c>
      <c r="F273" s="179" t="s">
        <v>715</v>
      </c>
      <c r="G273" s="382" t="str">
        <f>IF(E273=0,"",VLOOKUP(E273,Nummern!$A$2:$H$540,3,FALSE))</f>
        <v>Niederösterreich Herren</v>
      </c>
      <c r="H273" s="383" t="e">
        <f>IF(I273="","",VLOOKUP(I273,Nummern!$A$2:$H$540,2,FALSE))</f>
        <v>#N/A</v>
      </c>
      <c r="I273" s="180" t="str">
        <f>IF(E273=0,"",VLOOKUP(E273,Nummern!$A$2:$H$540,5,FALSE))</f>
        <v>M</v>
      </c>
    </row>
    <row r="274" spans="1:9" ht="9.75" customHeight="1" thickTop="1" thickBot="1">
      <c r="A274" s="195"/>
      <c r="B274" s="197"/>
      <c r="C274" s="177"/>
      <c r="D274" s="172"/>
      <c r="E274" s="181"/>
      <c r="F274" s="181"/>
      <c r="G274" s="182"/>
      <c r="H274" s="183"/>
      <c r="I274" s="184"/>
    </row>
    <row r="275" spans="1:9" ht="13.5" customHeight="1" thickBot="1">
      <c r="A275" s="195"/>
      <c r="B275" s="197"/>
      <c r="C275" s="177" t="s">
        <v>701</v>
      </c>
      <c r="D275" s="172"/>
      <c r="E275" s="185" t="s">
        <v>654</v>
      </c>
      <c r="F275" s="185" t="s">
        <v>655</v>
      </c>
      <c r="G275" s="185" t="s">
        <v>656</v>
      </c>
      <c r="H275" s="185" t="s">
        <v>657</v>
      </c>
      <c r="I275" s="185" t="s">
        <v>658</v>
      </c>
    </row>
    <row r="276" spans="1:9" ht="20.100000000000001" customHeight="1">
      <c r="A276" s="195"/>
      <c r="B276" s="197"/>
      <c r="C276" s="177" t="s">
        <v>702</v>
      </c>
      <c r="D276" s="172"/>
      <c r="E276" s="186">
        <f>Eingabe!S64</f>
        <v>4</v>
      </c>
      <c r="F276" s="187">
        <f>Eingabe!T53</f>
        <v>73</v>
      </c>
      <c r="G276" s="187">
        <f>Eingabe!U53</f>
        <v>54</v>
      </c>
      <c r="H276" s="188">
        <f>Eingabe!V53</f>
        <v>127</v>
      </c>
      <c r="I276" s="187">
        <f>Eingabe!W53</f>
        <v>1</v>
      </c>
    </row>
    <row r="277" spans="1:9" ht="20.100000000000001" customHeight="1">
      <c r="A277" s="195"/>
      <c r="B277" s="197"/>
      <c r="C277" s="177" t="s">
        <v>703</v>
      </c>
      <c r="D277" s="172"/>
      <c r="E277" s="186">
        <f>Eingabe!M66</f>
        <v>3</v>
      </c>
      <c r="F277" s="187">
        <f>Eingabe!N55</f>
        <v>93</v>
      </c>
      <c r="G277" s="187">
        <f>Eingabe!O55</f>
        <v>35</v>
      </c>
      <c r="H277" s="188">
        <f>Eingabe!P55</f>
        <v>128</v>
      </c>
      <c r="I277" s="187">
        <f>Eingabe!Q55</f>
        <v>2</v>
      </c>
    </row>
    <row r="278" spans="1:9" ht="20.100000000000001" customHeight="1">
      <c r="A278" s="195"/>
      <c r="B278" s="197"/>
      <c r="C278" s="177" t="s">
        <v>704</v>
      </c>
      <c r="D278" s="172"/>
      <c r="E278" s="186">
        <v>5</v>
      </c>
      <c r="F278" s="187">
        <f>Eingabe!Z57</f>
        <v>86</v>
      </c>
      <c r="G278" s="187">
        <f>Eingabe!AA57</f>
        <v>52</v>
      </c>
      <c r="H278" s="188">
        <f>Eingabe!AB57</f>
        <v>138</v>
      </c>
      <c r="I278" s="187">
        <f>Eingabe!AC57</f>
        <v>2</v>
      </c>
    </row>
    <row r="279" spans="1:9" ht="20.100000000000001" customHeight="1" thickBot="1">
      <c r="A279" s="195"/>
      <c r="B279" s="197"/>
      <c r="C279" s="171"/>
      <c r="D279" s="172"/>
      <c r="E279" s="189">
        <v>6</v>
      </c>
      <c r="F279" s="190">
        <f>Eingabe!AF59</f>
        <v>93</v>
      </c>
      <c r="G279" s="190">
        <f>Eingabe!AG59</f>
        <v>34</v>
      </c>
      <c r="H279" s="191">
        <f>Eingabe!AH59</f>
        <v>127</v>
      </c>
      <c r="I279" s="190">
        <f>Eingabe!AI59</f>
        <v>2</v>
      </c>
    </row>
    <row r="280" spans="1:9" ht="24" customHeight="1" thickBot="1">
      <c r="A280" s="195"/>
      <c r="B280" s="197"/>
      <c r="C280" s="171"/>
      <c r="D280" s="172"/>
      <c r="E280" s="192"/>
      <c r="F280" s="193">
        <f>SUM(F276:F279)</f>
        <v>345</v>
      </c>
      <c r="G280" s="193">
        <f>SUM(G276:G279)</f>
        <v>175</v>
      </c>
      <c r="H280" s="193">
        <f>SUM(H276:H279)</f>
        <v>520</v>
      </c>
      <c r="I280" s="194">
        <f>SUM(I276:I279)</f>
        <v>7</v>
      </c>
    </row>
    <row r="281" spans="1:9" ht="120" customHeight="1" thickBot="1">
      <c r="A281" s="210"/>
      <c r="B281" s="197"/>
      <c r="C281" s="171"/>
      <c r="D281" s="172"/>
      <c r="E281" s="171"/>
      <c r="F281" s="171"/>
      <c r="G281" s="171"/>
      <c r="H281" s="171"/>
      <c r="I281" s="171"/>
    </row>
    <row r="282" spans="1:9" ht="21.75" customHeight="1">
      <c r="A282" s="195"/>
      <c r="B282" s="197"/>
      <c r="C282" s="171"/>
      <c r="D282" s="172"/>
      <c r="E282" s="174" t="s">
        <v>716</v>
      </c>
      <c r="F282" s="175" t="s">
        <v>659</v>
      </c>
      <c r="G282" s="384" t="str">
        <f>IF(E283=0,"",VLOOKUP(E283,Nummern!$A$2:$H$540,2,FALSE))</f>
        <v>ZOFFMANN Johann</v>
      </c>
      <c r="H282" s="385" t="e">
        <f>IF(I282="","",VLOOKUP(I282,Nummern!$A$2:$H$540,2,FALSE))</f>
        <v>#N/A</v>
      </c>
      <c r="I282" s="176" t="str">
        <f>IF(E283=0,"",VLOOKUP(E283,Nummern!$A$2:$H$540,7,FALSE))</f>
        <v>B</v>
      </c>
    </row>
    <row r="283" spans="1:9" ht="21.75" customHeight="1" thickBot="1">
      <c r="A283" s="195"/>
      <c r="B283" s="197"/>
      <c r="C283" s="177"/>
      <c r="D283" s="172"/>
      <c r="E283" s="178">
        <f>'Startplan BMF BM Wels2015'!O19</f>
        <v>154</v>
      </c>
      <c r="F283" s="179" t="s">
        <v>715</v>
      </c>
      <c r="G283" s="386" t="str">
        <f>IF(E283=0,"",VLOOKUP(E283,Nummern!$A$2:$H$540,3,FALSE))</f>
        <v xml:space="preserve">Burgenland Herren </v>
      </c>
      <c r="H283" s="387" t="e">
        <f>IF(I283="","",VLOOKUP(I283,Nummern!$A$2:$H$540,2,FALSE))</f>
        <v>#N/A</v>
      </c>
      <c r="I283" s="180" t="str">
        <f>IF(E283=0,"",VLOOKUP(E283,Nummern!$A$2:$H$540,5,FALSE))</f>
        <v>M</v>
      </c>
    </row>
    <row r="284" spans="1:9" ht="9.75" customHeight="1" thickTop="1" thickBot="1">
      <c r="A284" s="195"/>
      <c r="B284" s="197"/>
      <c r="C284" s="177"/>
      <c r="D284" s="172"/>
      <c r="E284" s="181"/>
      <c r="F284" s="181"/>
      <c r="G284" s="182"/>
      <c r="H284" s="183"/>
      <c r="I284" s="184"/>
    </row>
    <row r="285" spans="1:9" ht="13.5" customHeight="1" thickBot="1">
      <c r="A285" s="195"/>
      <c r="B285" s="197"/>
      <c r="C285" s="177" t="s">
        <v>701</v>
      </c>
      <c r="D285" s="172"/>
      <c r="E285" s="185" t="s">
        <v>654</v>
      </c>
      <c r="F285" s="185" t="s">
        <v>655</v>
      </c>
      <c r="G285" s="185" t="s">
        <v>656</v>
      </c>
      <c r="H285" s="185" t="s">
        <v>657</v>
      </c>
      <c r="I285" s="185" t="s">
        <v>658</v>
      </c>
    </row>
    <row r="286" spans="1:9" ht="20.100000000000001" customHeight="1">
      <c r="A286" s="195"/>
      <c r="B286" s="197"/>
      <c r="C286" s="177" t="s">
        <v>702</v>
      </c>
      <c r="D286" s="172"/>
      <c r="E286" s="186">
        <v>5</v>
      </c>
      <c r="F286" s="187">
        <f>Eingabe!Z53</f>
        <v>87</v>
      </c>
      <c r="G286" s="187">
        <f>Eingabe!AA53</f>
        <v>63</v>
      </c>
      <c r="H286" s="188">
        <f>Eingabe!AB53</f>
        <v>150</v>
      </c>
      <c r="I286" s="187">
        <f>Eingabe!AC53</f>
        <v>2</v>
      </c>
    </row>
    <row r="287" spans="1:9" ht="20.100000000000001" customHeight="1">
      <c r="A287" s="195"/>
      <c r="B287" s="197"/>
      <c r="C287" s="177" t="s">
        <v>703</v>
      </c>
      <c r="D287" s="172"/>
      <c r="E287" s="186">
        <v>6</v>
      </c>
      <c r="F287" s="187">
        <f>Eingabe!AF55</f>
        <v>86</v>
      </c>
      <c r="G287" s="187">
        <f>Eingabe!AG55</f>
        <v>42</v>
      </c>
      <c r="H287" s="188">
        <f>Eingabe!AH55</f>
        <v>128</v>
      </c>
      <c r="I287" s="187">
        <f>Eingabe!AI55</f>
        <v>4</v>
      </c>
    </row>
    <row r="288" spans="1:9" ht="20.100000000000001" customHeight="1">
      <c r="A288" s="195"/>
      <c r="B288" s="197"/>
      <c r="C288" s="177" t="s">
        <v>704</v>
      </c>
      <c r="D288" s="172"/>
      <c r="E288" s="186">
        <v>2</v>
      </c>
      <c r="F288" s="187">
        <f>Eingabe!H57</f>
        <v>90</v>
      </c>
      <c r="G288" s="187">
        <f>Eingabe!I57</f>
        <v>44</v>
      </c>
      <c r="H288" s="188">
        <f>Eingabe!J57</f>
        <v>134</v>
      </c>
      <c r="I288" s="187">
        <f>Eingabe!K57</f>
        <v>4</v>
      </c>
    </row>
    <row r="289" spans="1:9" ht="20.100000000000001" customHeight="1" thickBot="1">
      <c r="A289" s="195"/>
      <c r="B289" s="197"/>
      <c r="C289" s="171"/>
      <c r="D289" s="172"/>
      <c r="E289" s="189">
        <v>1</v>
      </c>
      <c r="F289" s="190">
        <f>Eingabe!B59</f>
        <v>95</v>
      </c>
      <c r="G289" s="190">
        <f>Eingabe!C59</f>
        <v>26</v>
      </c>
      <c r="H289" s="191">
        <f>Eingabe!D59</f>
        <v>121</v>
      </c>
      <c r="I289" s="190">
        <f>Eingabe!E59</f>
        <v>6</v>
      </c>
    </row>
    <row r="290" spans="1:9" ht="24" customHeight="1" thickBot="1">
      <c r="A290" s="195"/>
      <c r="B290" s="197"/>
      <c r="C290" s="171"/>
      <c r="D290" s="172"/>
      <c r="E290" s="192"/>
      <c r="F290" s="193">
        <f>SUM(F286:F289)</f>
        <v>358</v>
      </c>
      <c r="G290" s="193">
        <f>SUM(G286:G289)</f>
        <v>175</v>
      </c>
      <c r="H290" s="193">
        <f>SUM(H286:H289)</f>
        <v>533</v>
      </c>
      <c r="I290" s="194">
        <f>SUM(I286:I289)</f>
        <v>16</v>
      </c>
    </row>
    <row r="291" spans="1:9" ht="120" customHeight="1" thickBot="1">
      <c r="A291" s="210"/>
      <c r="B291" s="197"/>
      <c r="C291" s="171"/>
      <c r="D291" s="172"/>
      <c r="E291" s="171"/>
      <c r="F291" s="171"/>
      <c r="G291" s="171"/>
      <c r="H291" s="171"/>
      <c r="I291" s="171"/>
    </row>
    <row r="292" spans="1:9" ht="21.75" customHeight="1">
      <c r="A292" s="195"/>
      <c r="B292" s="197"/>
      <c r="C292" s="171"/>
      <c r="D292" s="172"/>
      <c r="E292" s="174" t="s">
        <v>716</v>
      </c>
      <c r="F292" s="175" t="s">
        <v>659</v>
      </c>
      <c r="G292" s="384" t="str">
        <f>IF(E293=0,"",VLOOKUP(E293,Nummern!$A$2:$H$540,2,FALSE))</f>
        <v>WAGENHOFER Rudolf</v>
      </c>
      <c r="H292" s="385" t="e">
        <f>IF(I292="","",VLOOKUP(I292,Nummern!$A$2:$H$540,2,FALSE))</f>
        <v>#N/A</v>
      </c>
      <c r="I292" s="176" t="str">
        <f>IF(E293=0,"",VLOOKUP(E293,Nummern!$A$2:$H$540,7,FALSE))</f>
        <v>W</v>
      </c>
    </row>
    <row r="293" spans="1:9" ht="21.75" customHeight="1" thickBot="1">
      <c r="A293" s="195"/>
      <c r="B293" s="197"/>
      <c r="C293" s="177"/>
      <c r="D293" s="172"/>
      <c r="E293" s="178">
        <f>'Startplan BMF BM Wels2015'!R19</f>
        <v>144</v>
      </c>
      <c r="F293" s="179" t="s">
        <v>715</v>
      </c>
      <c r="G293" s="386" t="str">
        <f>IF(E293=0,"",VLOOKUP(E293,Nummern!$A$2:$H$540,3,FALSE))</f>
        <v>Wien Herren</v>
      </c>
      <c r="H293" s="387" t="e">
        <f>IF(I293="","",VLOOKUP(I293,Nummern!$A$2:$H$540,2,FALSE))</f>
        <v>#N/A</v>
      </c>
      <c r="I293" s="180" t="str">
        <f>IF(E293=0,"",VLOOKUP(E293,Nummern!$A$2:$H$540,5,FALSE))</f>
        <v>M</v>
      </c>
    </row>
    <row r="294" spans="1:9" ht="9.75" customHeight="1" thickTop="1" thickBot="1">
      <c r="A294" s="195"/>
      <c r="B294" s="197"/>
      <c r="C294" s="177"/>
      <c r="D294" s="172"/>
      <c r="E294" s="181"/>
      <c r="F294" s="181"/>
      <c r="G294" s="182"/>
      <c r="H294" s="183"/>
      <c r="I294" s="184"/>
    </row>
    <row r="295" spans="1:9" ht="13.5" customHeight="1" thickBot="1">
      <c r="A295" s="195"/>
      <c r="B295" s="197"/>
      <c r="C295" s="177" t="s">
        <v>701</v>
      </c>
      <c r="D295" s="172"/>
      <c r="E295" s="185" t="s">
        <v>654</v>
      </c>
      <c r="F295" s="185" t="s">
        <v>655</v>
      </c>
      <c r="G295" s="185" t="s">
        <v>656</v>
      </c>
      <c r="H295" s="185" t="s">
        <v>657</v>
      </c>
      <c r="I295" s="185" t="s">
        <v>658</v>
      </c>
    </row>
    <row r="296" spans="1:9" ht="20.100000000000001" customHeight="1">
      <c r="A296" s="195"/>
      <c r="B296" s="197"/>
      <c r="C296" s="177" t="s">
        <v>702</v>
      </c>
      <c r="D296" s="172"/>
      <c r="E296" s="186">
        <v>6</v>
      </c>
      <c r="F296" s="187">
        <f>Eingabe!AF53</f>
        <v>88</v>
      </c>
      <c r="G296" s="187">
        <f>Eingabe!AG53</f>
        <v>30</v>
      </c>
      <c r="H296" s="188">
        <f>Eingabe!AH53</f>
        <v>118</v>
      </c>
      <c r="I296" s="187">
        <f>Eingabe!AI53</f>
        <v>3</v>
      </c>
    </row>
    <row r="297" spans="1:9" ht="20.100000000000001" customHeight="1">
      <c r="A297" s="195"/>
      <c r="B297" s="197"/>
      <c r="C297" s="177" t="s">
        <v>703</v>
      </c>
      <c r="D297" s="172"/>
      <c r="E297" s="186">
        <v>5</v>
      </c>
      <c r="F297" s="187">
        <f>Eingabe!Z55</f>
        <v>96</v>
      </c>
      <c r="G297" s="187">
        <f>Eingabe!AA55</f>
        <v>41</v>
      </c>
      <c r="H297" s="188">
        <f>Eingabe!AB55</f>
        <v>137</v>
      </c>
      <c r="I297" s="187">
        <f>Eingabe!AC55</f>
        <v>0</v>
      </c>
    </row>
    <row r="298" spans="1:9" ht="20.100000000000001" customHeight="1">
      <c r="A298" s="195"/>
      <c r="B298" s="197"/>
      <c r="C298" s="177" t="s">
        <v>704</v>
      </c>
      <c r="D298" s="172"/>
      <c r="E298" s="186">
        <v>1</v>
      </c>
      <c r="F298" s="187">
        <f>Eingabe!B57</f>
        <v>88</v>
      </c>
      <c r="G298" s="187">
        <f>Eingabe!C57</f>
        <v>44</v>
      </c>
      <c r="H298" s="188">
        <f>Eingabe!D57</f>
        <v>132</v>
      </c>
      <c r="I298" s="187">
        <f>Eingabe!E57</f>
        <v>2</v>
      </c>
    </row>
    <row r="299" spans="1:9" ht="20.100000000000001" customHeight="1" thickBot="1">
      <c r="A299" s="195"/>
      <c r="B299" s="197"/>
      <c r="C299" s="171"/>
      <c r="D299" s="172"/>
      <c r="E299" s="189">
        <v>2</v>
      </c>
      <c r="F299" s="190">
        <f>Eingabe!H59</f>
        <v>95</v>
      </c>
      <c r="G299" s="190">
        <f>Eingabe!I59</f>
        <v>35</v>
      </c>
      <c r="H299" s="191">
        <f>Eingabe!J59</f>
        <v>130</v>
      </c>
      <c r="I299" s="190">
        <f>Eingabe!K59</f>
        <v>1</v>
      </c>
    </row>
    <row r="300" spans="1:9" ht="24" customHeight="1" thickBot="1">
      <c r="A300" s="195"/>
      <c r="B300" s="197"/>
      <c r="C300" s="171"/>
      <c r="D300" s="172"/>
      <c r="E300" s="192"/>
      <c r="F300" s="193">
        <f>SUM(F296:F299)</f>
        <v>367</v>
      </c>
      <c r="G300" s="193">
        <f>SUM(G296:G299)</f>
        <v>150</v>
      </c>
      <c r="H300" s="193">
        <f>SUM(H296:H299)</f>
        <v>517</v>
      </c>
      <c r="I300" s="194">
        <f>SUM(I296:I299)</f>
        <v>6</v>
      </c>
    </row>
    <row r="301" spans="1:9" ht="4.5" customHeight="1" thickBot="1">
      <c r="A301" s="86"/>
      <c r="B301" s="86"/>
      <c r="C301" s="171"/>
      <c r="D301" s="172"/>
      <c r="E301" s="171"/>
      <c r="F301" s="173"/>
      <c r="G301" s="173"/>
      <c r="H301" s="173"/>
      <c r="I301" s="173"/>
    </row>
    <row r="302" spans="1:9" ht="21.75" customHeight="1">
      <c r="A302" s="195"/>
      <c r="B302" s="197"/>
      <c r="C302" s="171"/>
      <c r="D302" s="172"/>
      <c r="E302" s="174" t="s">
        <v>716</v>
      </c>
      <c r="F302" s="175" t="s">
        <v>659</v>
      </c>
      <c r="G302" s="384" t="str">
        <f>IF(E303=0,"",VLOOKUP(E303,Nummern!$A$2:$H$540,2,FALSE))</f>
        <v>REICHL Manfred</v>
      </c>
      <c r="H302" s="385" t="e">
        <f>IF(I302="","",VLOOKUP(I302,Nummern!$A$2:$H$540,2,FALSE))</f>
        <v>#N/A</v>
      </c>
      <c r="I302" s="176" t="str">
        <f>IF(E303=0,"",VLOOKUP(E303,Nummern!$A$2:$H$540,7,FALSE))</f>
        <v>Stm</v>
      </c>
    </row>
    <row r="303" spans="1:9" ht="21.75" customHeight="1" thickBot="1">
      <c r="A303" s="195"/>
      <c r="B303" s="197"/>
      <c r="C303" s="177"/>
      <c r="D303" s="172"/>
      <c r="E303" s="178">
        <f>'Startplan BMF BM Wels2015'!C21</f>
        <v>162</v>
      </c>
      <c r="F303" s="179" t="s">
        <v>715</v>
      </c>
      <c r="G303" s="386" t="str">
        <f>IF(E303=0,"",VLOOKUP(E303,Nummern!$A$2:$H$540,3,FALSE))</f>
        <v xml:space="preserve">Steiermark Herren </v>
      </c>
      <c r="H303" s="387" t="e">
        <f>IF(I303="","",VLOOKUP(I303,Nummern!$A$2:$H$540,2,FALSE))</f>
        <v>#N/A</v>
      </c>
      <c r="I303" s="180" t="str">
        <f>IF(E303=0,"",VLOOKUP(E303,Nummern!$A$2:$H$540,5,FALSE))</f>
        <v>M</v>
      </c>
    </row>
    <row r="304" spans="1:9" ht="9.75" customHeight="1" thickTop="1" thickBot="1">
      <c r="A304" s="195"/>
      <c r="B304" s="197"/>
      <c r="C304" s="177"/>
      <c r="D304" s="172"/>
      <c r="E304" s="181"/>
      <c r="F304" s="181"/>
      <c r="G304" s="182"/>
      <c r="H304" s="183"/>
      <c r="I304" s="184"/>
    </row>
    <row r="305" spans="1:9" ht="13.5" customHeight="1" thickBot="1">
      <c r="A305" s="195"/>
      <c r="B305" s="197"/>
      <c r="C305" s="177" t="s">
        <v>701</v>
      </c>
      <c r="D305" s="172"/>
      <c r="E305" s="185" t="s">
        <v>654</v>
      </c>
      <c r="F305" s="185" t="s">
        <v>655</v>
      </c>
      <c r="G305" s="185" t="s">
        <v>656</v>
      </c>
      <c r="H305" s="185" t="s">
        <v>657</v>
      </c>
      <c r="I305" s="185" t="s">
        <v>658</v>
      </c>
    </row>
    <row r="306" spans="1:9" ht="20.100000000000001" customHeight="1">
      <c r="A306" s="195"/>
      <c r="B306" s="197"/>
      <c r="C306" s="177" t="s">
        <v>702</v>
      </c>
      <c r="D306" s="172"/>
      <c r="E306" s="186">
        <v>1</v>
      </c>
      <c r="F306" s="187">
        <f>Eingabe!B64</f>
        <v>79</v>
      </c>
      <c r="G306" s="187">
        <f>Eingabe!C64</f>
        <v>42</v>
      </c>
      <c r="H306" s="188">
        <f>Eingabe!D64</f>
        <v>121</v>
      </c>
      <c r="I306" s="187">
        <f>Eingabe!E64</f>
        <v>2</v>
      </c>
    </row>
    <row r="307" spans="1:9" ht="20.100000000000001" customHeight="1">
      <c r="A307" s="195"/>
      <c r="B307" s="197"/>
      <c r="C307" s="177" t="s">
        <v>703</v>
      </c>
      <c r="D307" s="172"/>
      <c r="E307" s="186">
        <v>2</v>
      </c>
      <c r="F307" s="187">
        <f>Eingabe!H66</f>
        <v>105</v>
      </c>
      <c r="G307" s="187">
        <f>Eingabe!I66</f>
        <v>35</v>
      </c>
      <c r="H307" s="188">
        <f>Eingabe!J66</f>
        <v>140</v>
      </c>
      <c r="I307" s="187">
        <f>Eingabe!K66</f>
        <v>0</v>
      </c>
    </row>
    <row r="308" spans="1:9" ht="20.100000000000001" customHeight="1">
      <c r="A308" s="195"/>
      <c r="B308" s="197"/>
      <c r="C308" s="177" t="s">
        <v>704</v>
      </c>
      <c r="D308" s="172"/>
      <c r="E308" s="186">
        <v>4</v>
      </c>
      <c r="F308" s="187">
        <f>Eingabe!T68</f>
        <v>103</v>
      </c>
      <c r="G308" s="187">
        <f>Eingabe!U68</f>
        <v>39</v>
      </c>
      <c r="H308" s="188">
        <f>Eingabe!V68</f>
        <v>142</v>
      </c>
      <c r="I308" s="187">
        <f>Eingabe!W68</f>
        <v>0</v>
      </c>
    </row>
    <row r="309" spans="1:9" ht="20.100000000000001" customHeight="1" thickBot="1">
      <c r="A309" s="195"/>
      <c r="B309" s="197"/>
      <c r="C309" s="171"/>
      <c r="D309" s="172"/>
      <c r="E309" s="189">
        <v>3</v>
      </c>
      <c r="F309" s="190">
        <f>Eingabe!N70</f>
        <v>85</v>
      </c>
      <c r="G309" s="190">
        <f>Eingabe!O70</f>
        <v>45</v>
      </c>
      <c r="H309" s="191">
        <f>Eingabe!P70</f>
        <v>130</v>
      </c>
      <c r="I309" s="190">
        <f>Eingabe!Q70</f>
        <v>1</v>
      </c>
    </row>
    <row r="310" spans="1:9" ht="24" customHeight="1" thickBot="1">
      <c r="A310" s="195"/>
      <c r="B310" s="197"/>
      <c r="C310" s="171"/>
      <c r="D310" s="172"/>
      <c r="E310" s="192"/>
      <c r="F310" s="193">
        <f>SUM(F306:F309)</f>
        <v>372</v>
      </c>
      <c r="G310" s="193">
        <f>SUM(G306:G309)</f>
        <v>161</v>
      </c>
      <c r="H310" s="193">
        <f>SUM(H306:H309)</f>
        <v>533</v>
      </c>
      <c r="I310" s="194">
        <f>SUM(I306:I309)</f>
        <v>3</v>
      </c>
    </row>
    <row r="311" spans="1:9" ht="120" customHeight="1" thickBot="1">
      <c r="A311" s="210"/>
      <c r="B311" s="197"/>
      <c r="C311" s="171"/>
      <c r="D311" s="172"/>
      <c r="E311" s="171"/>
      <c r="F311" s="171"/>
      <c r="G311" s="171"/>
      <c r="H311" s="171"/>
      <c r="I311" s="171"/>
    </row>
    <row r="312" spans="1:9" ht="21.75" customHeight="1">
      <c r="A312" s="195"/>
      <c r="B312" s="197"/>
      <c r="C312" s="171"/>
      <c r="D312" s="172"/>
      <c r="E312" s="174" t="s">
        <v>716</v>
      </c>
      <c r="F312" s="175" t="s">
        <v>659</v>
      </c>
      <c r="G312" s="384" t="str">
        <f>IF(E313=0,"",VLOOKUP(E313,Nummern!$A$2:$H$540,2,FALSE))</f>
        <v>SEIDL Johann</v>
      </c>
      <c r="H312" s="385" t="e">
        <f>IF(I312="","",VLOOKUP(I312,Nummern!$A$2:$H$540,2,FALSE))</f>
        <v>#N/A</v>
      </c>
      <c r="I312" s="176" t="str">
        <f>IF(E313=0,"",VLOOKUP(E313,Nummern!$A$2:$H$540,7,FALSE))</f>
        <v>B</v>
      </c>
    </row>
    <row r="313" spans="1:9" ht="21.75" customHeight="1" thickBot="1">
      <c r="A313" s="195"/>
      <c r="B313" s="197"/>
      <c r="C313" s="177"/>
      <c r="D313" s="172"/>
      <c r="E313" s="178">
        <f>'Startplan BMF BM Wels2015'!F21</f>
        <v>155</v>
      </c>
      <c r="F313" s="179" t="s">
        <v>715</v>
      </c>
      <c r="G313" s="388" t="str">
        <f>IF(E313=0,"",VLOOKUP(E313,Nummern!$A$2:$H$540,3,FALSE))</f>
        <v xml:space="preserve">Burgenland Herren </v>
      </c>
      <c r="H313" s="389" t="e">
        <f>IF(I313="","",VLOOKUP(I313,Nummern!$A$2:$H$540,2,FALSE))</f>
        <v>#N/A</v>
      </c>
      <c r="I313" s="180" t="str">
        <f>IF(E313=0,"",VLOOKUP(E313,Nummern!$A$2:$H$540,5,FALSE))</f>
        <v>M</v>
      </c>
    </row>
    <row r="314" spans="1:9" ht="9.75" customHeight="1" thickTop="1" thickBot="1">
      <c r="A314" s="195"/>
      <c r="B314" s="197"/>
      <c r="C314" s="177"/>
      <c r="D314" s="172"/>
      <c r="E314" s="181"/>
      <c r="F314" s="181"/>
      <c r="G314" s="182"/>
      <c r="H314" s="183"/>
      <c r="I314" s="184"/>
    </row>
    <row r="315" spans="1:9" ht="13.5" customHeight="1" thickBot="1">
      <c r="A315" s="195"/>
      <c r="B315" s="197"/>
      <c r="C315" s="177" t="s">
        <v>701</v>
      </c>
      <c r="D315" s="172"/>
      <c r="E315" s="185" t="s">
        <v>654</v>
      </c>
      <c r="F315" s="185" t="s">
        <v>655</v>
      </c>
      <c r="G315" s="185" t="s">
        <v>656</v>
      </c>
      <c r="H315" s="185" t="s">
        <v>657</v>
      </c>
      <c r="I315" s="185" t="s">
        <v>658</v>
      </c>
    </row>
    <row r="316" spans="1:9" ht="20.100000000000001" customHeight="1">
      <c r="A316" s="195"/>
      <c r="B316" s="197"/>
      <c r="C316" s="177" t="s">
        <v>702</v>
      </c>
      <c r="D316" s="172"/>
      <c r="E316" s="186">
        <v>2</v>
      </c>
      <c r="F316" s="187">
        <f>Eingabe!H64</f>
        <v>87</v>
      </c>
      <c r="G316" s="187">
        <f>Eingabe!I64</f>
        <v>26</v>
      </c>
      <c r="H316" s="188">
        <f>Eingabe!J64</f>
        <v>113</v>
      </c>
      <c r="I316" s="187">
        <f>Eingabe!K64</f>
        <v>4</v>
      </c>
    </row>
    <row r="317" spans="1:9" ht="20.100000000000001" customHeight="1">
      <c r="A317" s="195"/>
      <c r="B317" s="197"/>
      <c r="C317" s="177" t="s">
        <v>703</v>
      </c>
      <c r="D317" s="172"/>
      <c r="E317" s="186">
        <v>1</v>
      </c>
      <c r="F317" s="187">
        <f>Eingabe!B66</f>
        <v>81</v>
      </c>
      <c r="G317" s="187">
        <f>Eingabe!C66</f>
        <v>50</v>
      </c>
      <c r="H317" s="188">
        <f>Eingabe!D66</f>
        <v>131</v>
      </c>
      <c r="I317" s="187">
        <f>Eingabe!E66</f>
        <v>1</v>
      </c>
    </row>
    <row r="318" spans="1:9" ht="20.100000000000001" customHeight="1">
      <c r="A318" s="195"/>
      <c r="B318" s="197"/>
      <c r="C318" s="177" t="s">
        <v>704</v>
      </c>
      <c r="D318" s="172"/>
      <c r="E318" s="186">
        <v>3</v>
      </c>
      <c r="F318" s="187">
        <f>Eingabe!N68</f>
        <v>79</v>
      </c>
      <c r="G318" s="187">
        <f>Eingabe!O68</f>
        <v>32</v>
      </c>
      <c r="H318" s="188">
        <f>Eingabe!P68</f>
        <v>111</v>
      </c>
      <c r="I318" s="187">
        <f>Eingabe!Q68</f>
        <v>4</v>
      </c>
    </row>
    <row r="319" spans="1:9" ht="20.100000000000001" customHeight="1" thickBot="1">
      <c r="A319" s="195"/>
      <c r="B319" s="197"/>
      <c r="C319" s="171"/>
      <c r="D319" s="172"/>
      <c r="E319" s="189">
        <v>4</v>
      </c>
      <c r="F319" s="190">
        <f>Eingabe!T70</f>
        <v>95</v>
      </c>
      <c r="G319" s="190">
        <f>Eingabe!U70</f>
        <v>42</v>
      </c>
      <c r="H319" s="191">
        <f>Eingabe!V70</f>
        <v>137</v>
      </c>
      <c r="I319" s="190">
        <f>Eingabe!W70</f>
        <v>2</v>
      </c>
    </row>
    <row r="320" spans="1:9" ht="24" customHeight="1" thickBot="1">
      <c r="A320" s="195"/>
      <c r="B320" s="197"/>
      <c r="C320" s="171"/>
      <c r="D320" s="172"/>
      <c r="E320" s="192"/>
      <c r="F320" s="193">
        <f>SUM(F316:F319)</f>
        <v>342</v>
      </c>
      <c r="G320" s="193">
        <f>SUM(G316:G319)</f>
        <v>150</v>
      </c>
      <c r="H320" s="193">
        <f>SUM(H316:H319)</f>
        <v>492</v>
      </c>
      <c r="I320" s="194">
        <f>SUM(I316:I319)</f>
        <v>11</v>
      </c>
    </row>
    <row r="321" spans="1:9" ht="120" customHeight="1" thickBot="1">
      <c r="A321" s="210"/>
      <c r="B321" s="197"/>
      <c r="C321" s="171"/>
      <c r="D321" s="172"/>
      <c r="E321" s="171"/>
      <c r="F321" s="171"/>
      <c r="G321" s="171"/>
      <c r="H321" s="171"/>
      <c r="I321" s="171"/>
    </row>
    <row r="322" spans="1:9" ht="21.75" customHeight="1">
      <c r="A322" s="195"/>
      <c r="B322" s="197"/>
      <c r="C322" s="171"/>
      <c r="D322" s="172"/>
      <c r="E322" s="174" t="s">
        <v>716</v>
      </c>
      <c r="F322" s="175" t="s">
        <v>659</v>
      </c>
      <c r="G322" s="384" t="str">
        <f>IF(E323=0,"",VLOOKUP(E323,Nummern!$A$2:$H$540,2,FALSE))</f>
        <v>DEUTSCH Brigitte</v>
      </c>
      <c r="H322" s="385" t="e">
        <f>IF(I322="","",VLOOKUP(I322,Nummern!$A$2:$H$540,2,FALSE))</f>
        <v>#N/A</v>
      </c>
      <c r="I322" s="176" t="str">
        <f>IF(E323=0,"",VLOOKUP(E323,Nummern!$A$2:$H$540,7,FALSE))</f>
        <v>StmD</v>
      </c>
    </row>
    <row r="323" spans="1:9" ht="21.75" customHeight="1" thickBot="1">
      <c r="A323" s="195"/>
      <c r="B323" s="197"/>
      <c r="C323" s="177"/>
      <c r="D323" s="172"/>
      <c r="E323" s="178">
        <f>'Startplan BMF BM Wels2015'!I21</f>
        <v>108</v>
      </c>
      <c r="F323" s="179" t="s">
        <v>715</v>
      </c>
      <c r="G323" s="382" t="str">
        <f>IF(E323=0,"",VLOOKUP(E323,Nummern!$A$2:$H$540,3,FALSE))</f>
        <v>Steiermark Damen</v>
      </c>
      <c r="H323" s="383" t="e">
        <f>IF(I323="","",VLOOKUP(I323,Nummern!$A$2:$H$540,2,FALSE))</f>
        <v>#N/A</v>
      </c>
      <c r="I323" s="180" t="str">
        <f>IF(E323=0,"",VLOOKUP(E323,Nummern!$A$2:$H$540,5,FALSE))</f>
        <v>W</v>
      </c>
    </row>
    <row r="324" spans="1:9" ht="9.75" customHeight="1" thickTop="1" thickBot="1">
      <c r="A324" s="195"/>
      <c r="B324" s="197"/>
      <c r="C324" s="177"/>
      <c r="D324" s="172"/>
      <c r="E324" s="181"/>
      <c r="F324" s="181"/>
      <c r="G324" s="182"/>
      <c r="H324" s="183"/>
      <c r="I324" s="184"/>
    </row>
    <row r="325" spans="1:9" ht="13.5" customHeight="1" thickBot="1">
      <c r="A325" s="195"/>
      <c r="B325" s="197"/>
      <c r="C325" s="177" t="s">
        <v>701</v>
      </c>
      <c r="D325" s="172"/>
      <c r="E325" s="185" t="s">
        <v>654</v>
      </c>
      <c r="F325" s="185" t="s">
        <v>655</v>
      </c>
      <c r="G325" s="185" t="s">
        <v>656</v>
      </c>
      <c r="H325" s="185" t="s">
        <v>657</v>
      </c>
      <c r="I325" s="185" t="s">
        <v>658</v>
      </c>
    </row>
    <row r="326" spans="1:9" ht="20.100000000000001" customHeight="1">
      <c r="A326" s="195"/>
      <c r="B326" s="197"/>
      <c r="C326" s="177" t="s">
        <v>702</v>
      </c>
      <c r="D326" s="172"/>
      <c r="E326" s="186">
        <v>3</v>
      </c>
      <c r="F326" s="187">
        <f>Eingabe!N64</f>
        <v>97</v>
      </c>
      <c r="G326" s="187">
        <f>Eingabe!O64</f>
        <v>25</v>
      </c>
      <c r="H326" s="188">
        <f>Eingabe!P64</f>
        <v>122</v>
      </c>
      <c r="I326" s="187">
        <f>Eingabe!Q64</f>
        <v>5</v>
      </c>
    </row>
    <row r="327" spans="1:9" ht="20.100000000000001" customHeight="1">
      <c r="A327" s="195"/>
      <c r="B327" s="197"/>
      <c r="C327" s="177" t="s">
        <v>703</v>
      </c>
      <c r="D327" s="172"/>
      <c r="E327" s="186">
        <v>4</v>
      </c>
      <c r="F327" s="187">
        <f>Eingabe!T66</f>
        <v>92</v>
      </c>
      <c r="G327" s="187">
        <f>Eingabe!U66</f>
        <v>27</v>
      </c>
      <c r="H327" s="188">
        <f>Eingabe!V66</f>
        <v>119</v>
      </c>
      <c r="I327" s="187">
        <f>Eingabe!W66</f>
        <v>5</v>
      </c>
    </row>
    <row r="328" spans="1:9" ht="20.100000000000001" customHeight="1">
      <c r="A328" s="195"/>
      <c r="B328" s="197"/>
      <c r="C328" s="177" t="s">
        <v>704</v>
      </c>
      <c r="D328" s="172"/>
      <c r="E328" s="186">
        <v>6</v>
      </c>
      <c r="F328" s="187">
        <f>Eingabe!AF68</f>
        <v>81</v>
      </c>
      <c r="G328" s="187">
        <f>Eingabe!AG68</f>
        <v>18</v>
      </c>
      <c r="H328" s="188">
        <f>Eingabe!AH68</f>
        <v>99</v>
      </c>
      <c r="I328" s="187">
        <f>Eingabe!AI68</f>
        <v>6</v>
      </c>
    </row>
    <row r="329" spans="1:9" ht="20.100000000000001" customHeight="1" thickBot="1">
      <c r="A329" s="195"/>
      <c r="B329" s="197"/>
      <c r="C329" s="171"/>
      <c r="D329" s="172"/>
      <c r="E329" s="189">
        <v>5</v>
      </c>
      <c r="F329" s="190">
        <f>Eingabe!Z70</f>
        <v>85</v>
      </c>
      <c r="G329" s="190">
        <f>Eingabe!AA70</f>
        <v>26</v>
      </c>
      <c r="H329" s="191">
        <f>Eingabe!AB70</f>
        <v>111</v>
      </c>
      <c r="I329" s="190">
        <f>Eingabe!AC70</f>
        <v>5</v>
      </c>
    </row>
    <row r="330" spans="1:9" ht="24" customHeight="1" thickBot="1">
      <c r="A330" s="195"/>
      <c r="B330" s="197"/>
      <c r="C330" s="171"/>
      <c r="D330" s="172"/>
      <c r="E330" s="192"/>
      <c r="F330" s="193">
        <f>SUM(F326:F329)</f>
        <v>355</v>
      </c>
      <c r="G330" s="193">
        <f>SUM(G326:G329)</f>
        <v>96</v>
      </c>
      <c r="H330" s="193">
        <f>SUM(H326:H329)</f>
        <v>451</v>
      </c>
      <c r="I330" s="194">
        <f>SUM(I326:I329)</f>
        <v>21</v>
      </c>
    </row>
    <row r="331" spans="1:9" ht="4.5" customHeight="1" thickBot="1">
      <c r="A331" s="86"/>
      <c r="B331" s="86"/>
      <c r="C331" s="171"/>
      <c r="D331" s="172"/>
      <c r="E331" s="171"/>
      <c r="F331" s="173"/>
      <c r="G331" s="173"/>
      <c r="H331" s="173"/>
      <c r="I331" s="173"/>
    </row>
    <row r="332" spans="1:9" ht="21.75" customHeight="1">
      <c r="A332" s="195"/>
      <c r="B332" s="197"/>
      <c r="C332" s="171"/>
      <c r="D332" s="172"/>
      <c r="E332" s="174" t="s">
        <v>716</v>
      </c>
      <c r="F332" s="175" t="s">
        <v>659</v>
      </c>
      <c r="G332" s="390" t="str">
        <f>IF(E333=0,"",VLOOKUP(E333,Nummern!$A$2:$H$540,2,FALSE))</f>
        <v>EDELMAYR Sabine</v>
      </c>
      <c r="H332" s="391" t="e">
        <f>IF(I332="","",VLOOKUP(I332,Nummern!$A$2:$H$540,2,FALSE))</f>
        <v>#N/A</v>
      </c>
      <c r="I332" s="176" t="str">
        <f>IF(E333=0,"",VLOOKUP(E333,Nummern!$A$2:$H$540,7,FALSE))</f>
        <v>OÖD</v>
      </c>
    </row>
    <row r="333" spans="1:9" ht="21.75" customHeight="1" thickBot="1">
      <c r="A333" s="195"/>
      <c r="B333" s="197"/>
      <c r="C333" s="177"/>
      <c r="D333" s="172"/>
      <c r="E333" s="178">
        <f>'Startplan BMF BM Wels2015'!L21</f>
        <v>103</v>
      </c>
      <c r="F333" s="179" t="s">
        <v>715</v>
      </c>
      <c r="G333" s="382" t="str">
        <f>IF(E333=0,"",VLOOKUP(E333,Nummern!$A$2:$H$540,3,FALSE))</f>
        <v>Oberösterreich Damen</v>
      </c>
      <c r="H333" s="383" t="e">
        <f>IF(I333="","",VLOOKUP(I333,Nummern!$A$2:$H$540,2,FALSE))</f>
        <v>#N/A</v>
      </c>
      <c r="I333" s="180" t="str">
        <f>IF(E333=0,"",VLOOKUP(E333,Nummern!$A$2:$H$540,5,FALSE))</f>
        <v>W</v>
      </c>
    </row>
    <row r="334" spans="1:9" ht="9.75" customHeight="1" thickTop="1" thickBot="1">
      <c r="A334" s="195"/>
      <c r="B334" s="197"/>
      <c r="C334" s="177"/>
      <c r="D334" s="172"/>
      <c r="E334" s="181"/>
      <c r="F334" s="181"/>
      <c r="G334" s="182"/>
      <c r="H334" s="183"/>
      <c r="I334" s="184"/>
    </row>
    <row r="335" spans="1:9" ht="13.5" customHeight="1" thickBot="1">
      <c r="A335" s="195"/>
      <c r="B335" s="197"/>
      <c r="C335" s="177" t="s">
        <v>701</v>
      </c>
      <c r="D335" s="172"/>
      <c r="E335" s="185" t="s">
        <v>654</v>
      </c>
      <c r="F335" s="185" t="s">
        <v>655</v>
      </c>
      <c r="G335" s="185" t="s">
        <v>656</v>
      </c>
      <c r="H335" s="185" t="s">
        <v>657</v>
      </c>
      <c r="I335" s="185" t="s">
        <v>658</v>
      </c>
    </row>
    <row r="336" spans="1:9" ht="20.100000000000001" customHeight="1">
      <c r="A336" s="195"/>
      <c r="B336" s="197"/>
      <c r="C336" s="177" t="s">
        <v>702</v>
      </c>
      <c r="D336" s="172"/>
      <c r="E336" s="186">
        <v>4</v>
      </c>
      <c r="F336" s="187">
        <f>Eingabe!T64</f>
        <v>75</v>
      </c>
      <c r="G336" s="187">
        <f>Eingabe!U64</f>
        <v>36</v>
      </c>
      <c r="H336" s="188">
        <f>Eingabe!V64</f>
        <v>111</v>
      </c>
      <c r="I336" s="187">
        <f>Eingabe!W64</f>
        <v>3</v>
      </c>
    </row>
    <row r="337" spans="1:9" ht="20.100000000000001" customHeight="1">
      <c r="A337" s="195"/>
      <c r="B337" s="197"/>
      <c r="C337" s="177" t="s">
        <v>703</v>
      </c>
      <c r="D337" s="172"/>
      <c r="E337" s="186">
        <v>3</v>
      </c>
      <c r="F337" s="187">
        <f>Eingabe!N66</f>
        <v>91</v>
      </c>
      <c r="G337" s="187">
        <f>Eingabe!O66</f>
        <v>39</v>
      </c>
      <c r="H337" s="188">
        <f>Eingabe!P66</f>
        <v>130</v>
      </c>
      <c r="I337" s="187">
        <f>Eingabe!Q66</f>
        <v>2</v>
      </c>
    </row>
    <row r="338" spans="1:9" ht="20.100000000000001" customHeight="1">
      <c r="A338" s="195"/>
      <c r="B338" s="197"/>
      <c r="C338" s="177" t="s">
        <v>704</v>
      </c>
      <c r="D338" s="172"/>
      <c r="E338" s="186">
        <v>5</v>
      </c>
      <c r="F338" s="187">
        <f>Eingabe!Z68</f>
        <v>79</v>
      </c>
      <c r="G338" s="187">
        <f>Eingabe!AA68</f>
        <v>35</v>
      </c>
      <c r="H338" s="188">
        <f>Eingabe!AB68</f>
        <v>114</v>
      </c>
      <c r="I338" s="187">
        <f>Eingabe!AC68</f>
        <v>3</v>
      </c>
    </row>
    <row r="339" spans="1:9" ht="20.100000000000001" customHeight="1" thickBot="1">
      <c r="A339" s="195"/>
      <c r="B339" s="197"/>
      <c r="C339" s="171"/>
      <c r="D339" s="172"/>
      <c r="E339" s="189">
        <v>6</v>
      </c>
      <c r="F339" s="190">
        <f>Eingabe!AF70</f>
        <v>85</v>
      </c>
      <c r="G339" s="190">
        <f>Eingabe!AG70</f>
        <v>26</v>
      </c>
      <c r="H339" s="191">
        <f>Eingabe!AH70</f>
        <v>111</v>
      </c>
      <c r="I339" s="190">
        <f>Eingabe!AI70</f>
        <v>5</v>
      </c>
    </row>
    <row r="340" spans="1:9" ht="24" customHeight="1" thickBot="1">
      <c r="A340" s="195"/>
      <c r="B340" s="197"/>
      <c r="C340" s="171"/>
      <c r="D340" s="172"/>
      <c r="E340" s="192"/>
      <c r="F340" s="193">
        <f>SUM(F336:F339)</f>
        <v>330</v>
      </c>
      <c r="G340" s="193">
        <f>SUM(G336:G339)</f>
        <v>136</v>
      </c>
      <c r="H340" s="193">
        <f>SUM(H336:H339)</f>
        <v>466</v>
      </c>
      <c r="I340" s="194">
        <f>SUM(I336:I339)</f>
        <v>13</v>
      </c>
    </row>
    <row r="341" spans="1:9" ht="120" customHeight="1" thickBot="1">
      <c r="A341" s="210"/>
      <c r="B341" s="197"/>
      <c r="C341" s="171"/>
      <c r="D341" s="172"/>
      <c r="E341" s="171"/>
      <c r="F341" s="171"/>
      <c r="G341" s="171"/>
      <c r="H341" s="171"/>
      <c r="I341" s="171"/>
    </row>
    <row r="342" spans="1:9" ht="21.75" customHeight="1">
      <c r="A342" s="195"/>
      <c r="B342" s="197"/>
      <c r="C342" s="171"/>
      <c r="D342" s="172"/>
      <c r="E342" s="174" t="s">
        <v>716</v>
      </c>
      <c r="F342" s="175" t="s">
        <v>659</v>
      </c>
      <c r="G342" s="384" t="str">
        <f>IF(E343=0,"",VLOOKUP(E343,Nummern!$A$2:$H$540,2,FALSE))</f>
        <v>SIMULAK Silvia</v>
      </c>
      <c r="H342" s="385" t="e">
        <f>IF(I342="","",VLOOKUP(I342,Nummern!$A$2:$H$540,2,FALSE))</f>
        <v>#N/A</v>
      </c>
      <c r="I342" s="176" t="str">
        <f>IF(E343=0,"",VLOOKUP(E343,Nummern!$A$2:$H$540,7,FALSE))</f>
        <v>WD</v>
      </c>
    </row>
    <row r="343" spans="1:9" ht="21.75" customHeight="1" thickBot="1">
      <c r="A343" s="195"/>
      <c r="B343" s="197"/>
      <c r="C343" s="177"/>
      <c r="D343" s="172"/>
      <c r="E343" s="178">
        <f>'Startplan BMF BM Wels2015'!O21</f>
        <v>115</v>
      </c>
      <c r="F343" s="179" t="s">
        <v>715</v>
      </c>
      <c r="G343" s="386" t="str">
        <f>IF(E343=0,"",VLOOKUP(E343,Nummern!$A$2:$H$540,3,FALSE))</f>
        <v>Wien Damen</v>
      </c>
      <c r="H343" s="387" t="e">
        <f>IF(I343="","",VLOOKUP(I343,Nummern!$A$2:$H$540,2,FALSE))</f>
        <v>#N/A</v>
      </c>
      <c r="I343" s="180" t="str">
        <f>IF(E343=0,"",VLOOKUP(E343,Nummern!$A$2:$H$540,5,FALSE))</f>
        <v>W</v>
      </c>
    </row>
    <row r="344" spans="1:9" ht="9.75" customHeight="1" thickTop="1" thickBot="1">
      <c r="A344" s="195"/>
      <c r="B344" s="197"/>
      <c r="C344" s="177"/>
      <c r="D344" s="172"/>
      <c r="E344" s="181"/>
      <c r="F344" s="181"/>
      <c r="G344" s="182"/>
      <c r="H344" s="183"/>
      <c r="I344" s="184"/>
    </row>
    <row r="345" spans="1:9" ht="13.5" customHeight="1" thickBot="1">
      <c r="A345" s="195"/>
      <c r="B345" s="197"/>
      <c r="C345" s="177" t="s">
        <v>701</v>
      </c>
      <c r="D345" s="172"/>
      <c r="E345" s="185" t="s">
        <v>654</v>
      </c>
      <c r="F345" s="185" t="s">
        <v>655</v>
      </c>
      <c r="G345" s="185" t="s">
        <v>656</v>
      </c>
      <c r="H345" s="185" t="s">
        <v>657</v>
      </c>
      <c r="I345" s="185" t="s">
        <v>658</v>
      </c>
    </row>
    <row r="346" spans="1:9" ht="20.100000000000001" customHeight="1">
      <c r="A346" s="195"/>
      <c r="B346" s="197"/>
      <c r="C346" s="177" t="s">
        <v>702</v>
      </c>
      <c r="D346" s="172"/>
      <c r="E346" s="186">
        <v>5</v>
      </c>
      <c r="F346" s="187">
        <f>Eingabe!Z64</f>
        <v>82</v>
      </c>
      <c r="G346" s="187">
        <f>Eingabe!AA64</f>
        <v>45</v>
      </c>
      <c r="H346" s="188">
        <f>Eingabe!AB64</f>
        <v>127</v>
      </c>
      <c r="I346" s="187">
        <f>Eingabe!AC64</f>
        <v>0</v>
      </c>
    </row>
    <row r="347" spans="1:9" ht="20.100000000000001" customHeight="1">
      <c r="A347" s="195"/>
      <c r="B347" s="197"/>
      <c r="C347" s="177" t="s">
        <v>703</v>
      </c>
      <c r="D347" s="172"/>
      <c r="E347" s="186">
        <v>6</v>
      </c>
      <c r="F347" s="187">
        <f>Eingabe!AF66</f>
        <v>92</v>
      </c>
      <c r="G347" s="187">
        <f>Eingabe!AG66</f>
        <v>40</v>
      </c>
      <c r="H347" s="188">
        <f>Eingabe!AH66</f>
        <v>132</v>
      </c>
      <c r="I347" s="187">
        <f>Eingabe!AI66</f>
        <v>1</v>
      </c>
    </row>
    <row r="348" spans="1:9" ht="20.100000000000001" customHeight="1">
      <c r="A348" s="195"/>
      <c r="B348" s="197"/>
      <c r="C348" s="177" t="s">
        <v>704</v>
      </c>
      <c r="D348" s="172"/>
      <c r="E348" s="186">
        <f>Eingabe!G90</f>
        <v>2</v>
      </c>
      <c r="F348" s="187">
        <f>Eingabe!H68</f>
        <v>89</v>
      </c>
      <c r="G348" s="187">
        <f>Eingabe!I68</f>
        <v>44</v>
      </c>
      <c r="H348" s="188">
        <f>Eingabe!J68</f>
        <v>133</v>
      </c>
      <c r="I348" s="187">
        <f>Eingabe!K68</f>
        <v>1</v>
      </c>
    </row>
    <row r="349" spans="1:9" ht="20.100000000000001" customHeight="1" thickBot="1">
      <c r="A349" s="195"/>
      <c r="B349" s="197"/>
      <c r="C349" s="171"/>
      <c r="D349" s="172"/>
      <c r="E349" s="189">
        <f>Eingabe!A92</f>
        <v>1</v>
      </c>
      <c r="F349" s="190">
        <f>Eingabe!B70</f>
        <v>82</v>
      </c>
      <c r="G349" s="190">
        <f>Eingabe!C70</f>
        <v>44</v>
      </c>
      <c r="H349" s="191">
        <f>Eingabe!D70</f>
        <v>126</v>
      </c>
      <c r="I349" s="190">
        <f>Eingabe!E70</f>
        <v>0</v>
      </c>
    </row>
    <row r="350" spans="1:9" ht="24" customHeight="1" thickBot="1">
      <c r="A350" s="195"/>
      <c r="B350" s="197"/>
      <c r="C350" s="171"/>
      <c r="D350" s="172"/>
      <c r="E350" s="192"/>
      <c r="F350" s="193">
        <f>SUM(F346:F349)</f>
        <v>345</v>
      </c>
      <c r="G350" s="193">
        <f>SUM(G346:G349)</f>
        <v>173</v>
      </c>
      <c r="H350" s="193">
        <f>SUM(H346:H349)</f>
        <v>518</v>
      </c>
      <c r="I350" s="194">
        <f>SUM(I346:I349)</f>
        <v>2</v>
      </c>
    </row>
    <row r="351" spans="1:9" ht="120" customHeight="1" thickBot="1">
      <c r="A351" s="210"/>
      <c r="B351" s="197"/>
      <c r="C351" s="171"/>
      <c r="D351" s="172"/>
      <c r="E351" s="171"/>
      <c r="F351" s="171"/>
      <c r="G351" s="171"/>
      <c r="H351" s="171"/>
      <c r="I351" s="171"/>
    </row>
    <row r="352" spans="1:9" ht="21.75" customHeight="1">
      <c r="A352" s="195"/>
      <c r="B352" s="197"/>
      <c r="C352" s="171"/>
      <c r="D352" s="172"/>
      <c r="E352" s="174" t="s">
        <v>716</v>
      </c>
      <c r="F352" s="175" t="s">
        <v>659</v>
      </c>
      <c r="G352" s="384" t="str">
        <f>IF(E353=0,"",VLOOKUP(E353,Nummern!$A$2:$H$540,2,FALSE))</f>
        <v>BAUER Theresia</v>
      </c>
      <c r="H352" s="385" t="e">
        <f>IF(I352="","",VLOOKUP(I352,Nummern!$A$2:$H$540,2,FALSE))</f>
        <v>#N/A</v>
      </c>
      <c r="I352" s="176" t="str">
        <f>IF(E353=0,"",VLOOKUP(E353,Nummern!$A$2:$H$540,7,FALSE))</f>
        <v>WD</v>
      </c>
    </row>
    <row r="353" spans="1:9" ht="21.75" customHeight="1" thickBot="1">
      <c r="A353" s="195"/>
      <c r="B353" s="197"/>
      <c r="C353" s="177"/>
      <c r="D353" s="172"/>
      <c r="E353" s="178">
        <f>'Startplan BMF BM Wels2015'!R21</f>
        <v>113</v>
      </c>
      <c r="F353" s="179" t="s">
        <v>715</v>
      </c>
      <c r="G353" s="382" t="str">
        <f>IF(E353=0,"",VLOOKUP(E353,Nummern!$A$2:$H$540,3,FALSE))</f>
        <v>Wien Damen</v>
      </c>
      <c r="H353" s="383" t="e">
        <f>IF(I353="","",VLOOKUP(I353,Nummern!$A$2:$H$540,2,FALSE))</f>
        <v>#N/A</v>
      </c>
      <c r="I353" s="180" t="str">
        <f>IF(E353=0,"",VLOOKUP(E353,Nummern!$A$2:$H$540,5,FALSE))</f>
        <v>W</v>
      </c>
    </row>
    <row r="354" spans="1:9" ht="9.75" customHeight="1" thickTop="1" thickBot="1">
      <c r="A354" s="195"/>
      <c r="B354" s="197"/>
      <c r="C354" s="177"/>
      <c r="D354" s="172"/>
      <c r="E354" s="181"/>
      <c r="F354" s="181"/>
      <c r="G354" s="182"/>
      <c r="H354" s="183"/>
      <c r="I354" s="184"/>
    </row>
    <row r="355" spans="1:9" ht="13.5" customHeight="1" thickBot="1">
      <c r="A355" s="195"/>
      <c r="B355" s="197"/>
      <c r="C355" s="177" t="s">
        <v>701</v>
      </c>
      <c r="D355" s="172"/>
      <c r="E355" s="185" t="s">
        <v>654</v>
      </c>
      <c r="F355" s="185" t="s">
        <v>655</v>
      </c>
      <c r="G355" s="185" t="s">
        <v>656</v>
      </c>
      <c r="H355" s="185" t="s">
        <v>657</v>
      </c>
      <c r="I355" s="185" t="s">
        <v>658</v>
      </c>
    </row>
    <row r="356" spans="1:9" ht="20.100000000000001" customHeight="1">
      <c r="A356" s="195"/>
      <c r="B356" s="197"/>
      <c r="C356" s="177" t="s">
        <v>702</v>
      </c>
      <c r="D356" s="172"/>
      <c r="E356" s="186">
        <v>6</v>
      </c>
      <c r="F356" s="187">
        <f>Eingabe!AF64</f>
        <v>70</v>
      </c>
      <c r="G356" s="187">
        <f>Eingabe!AG64</f>
        <v>35</v>
      </c>
      <c r="H356" s="188">
        <f>Eingabe!AH64</f>
        <v>105</v>
      </c>
      <c r="I356" s="187">
        <f>Eingabe!AI64</f>
        <v>2</v>
      </c>
    </row>
    <row r="357" spans="1:9" ht="20.100000000000001" customHeight="1">
      <c r="A357" s="195"/>
      <c r="B357" s="197"/>
      <c r="C357" s="177" t="s">
        <v>703</v>
      </c>
      <c r="D357" s="172"/>
      <c r="E357" s="186">
        <v>5</v>
      </c>
      <c r="F357" s="187">
        <f>Eingabe!Z66</f>
        <v>67</v>
      </c>
      <c r="G357" s="187">
        <f>Eingabe!AA66</f>
        <v>25</v>
      </c>
      <c r="H357" s="188">
        <f>Eingabe!AB66</f>
        <v>92</v>
      </c>
      <c r="I357" s="187">
        <f>Eingabe!AC66</f>
        <v>6</v>
      </c>
    </row>
    <row r="358" spans="1:9" ht="20.100000000000001" customHeight="1">
      <c r="A358" s="195"/>
      <c r="B358" s="197"/>
      <c r="C358" s="177" t="s">
        <v>704</v>
      </c>
      <c r="D358" s="172"/>
      <c r="E358" s="186">
        <f>Eingabe!A90</f>
        <v>1</v>
      </c>
      <c r="F358" s="187">
        <f>Eingabe!B68</f>
        <v>53</v>
      </c>
      <c r="G358" s="187">
        <f>Eingabe!C68</f>
        <v>44</v>
      </c>
      <c r="H358" s="188">
        <f>Eingabe!D68</f>
        <v>97</v>
      </c>
      <c r="I358" s="187">
        <f>Eingabe!E68</f>
        <v>1</v>
      </c>
    </row>
    <row r="359" spans="1:9" ht="20.100000000000001" customHeight="1" thickBot="1">
      <c r="A359" s="195"/>
      <c r="B359" s="197"/>
      <c r="C359" s="171"/>
      <c r="D359" s="172"/>
      <c r="E359" s="189">
        <f>Eingabe!G92</f>
        <v>2</v>
      </c>
      <c r="F359" s="190">
        <f>Eingabe!H70</f>
        <v>81</v>
      </c>
      <c r="G359" s="190">
        <f>Eingabe!I70</f>
        <v>35</v>
      </c>
      <c r="H359" s="191">
        <f>Eingabe!J70</f>
        <v>116</v>
      </c>
      <c r="I359" s="190">
        <f>Eingabe!K70</f>
        <v>1</v>
      </c>
    </row>
    <row r="360" spans="1:9" ht="24" customHeight="1" thickBot="1">
      <c r="A360" s="195"/>
      <c r="B360" s="197"/>
      <c r="C360" s="171"/>
      <c r="D360" s="172"/>
      <c r="E360" s="192"/>
      <c r="F360" s="193">
        <f>SUM(F356:F359)</f>
        <v>271</v>
      </c>
      <c r="G360" s="193">
        <f>SUM(G356:G359)</f>
        <v>139</v>
      </c>
      <c r="H360" s="193">
        <f>SUM(H356:H359)</f>
        <v>410</v>
      </c>
      <c r="I360" s="194">
        <f>SUM(I356:I359)</f>
        <v>10</v>
      </c>
    </row>
    <row r="361" spans="1:9" ht="4.5" customHeight="1" thickBot="1">
      <c r="A361" s="86"/>
      <c r="B361" s="86"/>
      <c r="C361" s="171"/>
      <c r="D361" s="172"/>
      <c r="E361" s="171"/>
      <c r="F361" s="173"/>
      <c r="G361" s="173"/>
      <c r="H361" s="173"/>
      <c r="I361" s="173"/>
    </row>
    <row r="362" spans="1:9" ht="21.75" customHeight="1">
      <c r="A362" s="195"/>
      <c r="B362" s="197"/>
      <c r="C362" s="171"/>
      <c r="D362" s="172"/>
      <c r="E362" s="174" t="s">
        <v>716</v>
      </c>
      <c r="F362" s="175" t="s">
        <v>659</v>
      </c>
      <c r="G362" s="384" t="str">
        <f>IF(E363=0,"",VLOOKUP(E363,Nummern!$A$2:$H$540,2,FALSE))</f>
        <v>BITZINGER Alois</v>
      </c>
      <c r="H362" s="385" t="e">
        <f>IF(I362="","",VLOOKUP(I362,Nummern!$A$2:$H$540,2,FALSE))</f>
        <v>#N/A</v>
      </c>
      <c r="I362" s="176" t="str">
        <f>IF(E363=0,"",VLOOKUP(E363,Nummern!$A$2:$H$540,7,FALSE))</f>
        <v>W</v>
      </c>
    </row>
    <row r="363" spans="1:9" ht="21.75" customHeight="1" thickBot="1">
      <c r="A363" s="195"/>
      <c r="B363" s="197"/>
      <c r="C363" s="177"/>
      <c r="D363" s="172"/>
      <c r="E363" s="178">
        <f>'Startplan BMF BM Wels2015'!C23</f>
        <v>145</v>
      </c>
      <c r="F363" s="179" t="s">
        <v>715</v>
      </c>
      <c r="G363" s="382" t="str">
        <f>IF(E363=0,"",VLOOKUP(E363,Nummern!$A$2:$H$540,3,FALSE))</f>
        <v>Wien Herren</v>
      </c>
      <c r="H363" s="383" t="e">
        <f>IF(I363="","",VLOOKUP(I363,Nummern!$A$2:$H$540,2,FALSE))</f>
        <v>#N/A</v>
      </c>
      <c r="I363" s="180" t="str">
        <f>IF(E363=0,"",VLOOKUP(E363,Nummern!$A$2:$H$540,5,FALSE))</f>
        <v>M</v>
      </c>
    </row>
    <row r="364" spans="1:9" ht="9.75" customHeight="1" thickTop="1" thickBot="1">
      <c r="A364" s="195"/>
      <c r="B364" s="197"/>
      <c r="C364" s="177"/>
      <c r="D364" s="172"/>
      <c r="E364" s="181"/>
      <c r="F364" s="181"/>
      <c r="G364" s="182"/>
      <c r="H364" s="183"/>
      <c r="I364" s="184"/>
    </row>
    <row r="365" spans="1:9" ht="13.5" customHeight="1" thickBot="1">
      <c r="A365" s="195"/>
      <c r="B365" s="197"/>
      <c r="C365" s="177" t="s">
        <v>701</v>
      </c>
      <c r="D365" s="172"/>
      <c r="E365" s="185" t="s">
        <v>654</v>
      </c>
      <c r="F365" s="185" t="s">
        <v>655</v>
      </c>
      <c r="G365" s="185" t="s">
        <v>656</v>
      </c>
      <c r="H365" s="185" t="s">
        <v>657</v>
      </c>
      <c r="I365" s="185" t="s">
        <v>658</v>
      </c>
    </row>
    <row r="366" spans="1:9" ht="20.100000000000001" customHeight="1">
      <c r="A366" s="195"/>
      <c r="B366" s="197"/>
      <c r="C366" s="177" t="s">
        <v>702</v>
      </c>
      <c r="D366" s="172"/>
      <c r="E366" s="186">
        <f>Eingabe!A97</f>
        <v>1</v>
      </c>
      <c r="F366" s="187">
        <f>Eingabe!B75</f>
        <v>92</v>
      </c>
      <c r="G366" s="187">
        <f>Eingabe!C75</f>
        <v>53</v>
      </c>
      <c r="H366" s="188">
        <f>Eingabe!D75</f>
        <v>145</v>
      </c>
      <c r="I366" s="187">
        <f>Eingabe!E75</f>
        <v>1</v>
      </c>
    </row>
    <row r="367" spans="1:9" ht="20.100000000000001" customHeight="1">
      <c r="A367" s="195"/>
      <c r="B367" s="197"/>
      <c r="C367" s="177" t="s">
        <v>703</v>
      </c>
      <c r="D367" s="172"/>
      <c r="E367" s="186">
        <f>Eingabe!G99</f>
        <v>2</v>
      </c>
      <c r="F367" s="187">
        <f>Eingabe!H77</f>
        <v>101</v>
      </c>
      <c r="G367" s="187">
        <f>Eingabe!I77</f>
        <v>52</v>
      </c>
      <c r="H367" s="188">
        <f>Eingabe!J77</f>
        <v>153</v>
      </c>
      <c r="I367" s="187">
        <f>Eingabe!K77</f>
        <v>2</v>
      </c>
    </row>
    <row r="368" spans="1:9" ht="20.100000000000001" customHeight="1">
      <c r="A368" s="195"/>
      <c r="B368" s="197"/>
      <c r="C368" s="177" t="s">
        <v>704</v>
      </c>
      <c r="D368" s="172"/>
      <c r="E368" s="186">
        <f>Eingabe!S101</f>
        <v>4</v>
      </c>
      <c r="F368" s="187">
        <f>Eingabe!T79</f>
        <v>89</v>
      </c>
      <c r="G368" s="187">
        <f>Eingabe!U79</f>
        <v>61</v>
      </c>
      <c r="H368" s="188">
        <f>Eingabe!V79</f>
        <v>150</v>
      </c>
      <c r="I368" s="187">
        <f>Eingabe!W79</f>
        <v>1</v>
      </c>
    </row>
    <row r="369" spans="1:9" ht="20.100000000000001" customHeight="1" thickBot="1">
      <c r="A369" s="195"/>
      <c r="B369" s="197"/>
      <c r="C369" s="171"/>
      <c r="D369" s="172"/>
      <c r="E369" s="189">
        <f>Eingabe!M103</f>
        <v>3</v>
      </c>
      <c r="F369" s="190">
        <f>Eingabe!N81</f>
        <v>100</v>
      </c>
      <c r="G369" s="190">
        <f>Eingabe!O81</f>
        <v>57</v>
      </c>
      <c r="H369" s="191">
        <f>Eingabe!P81</f>
        <v>157</v>
      </c>
      <c r="I369" s="190">
        <f>Eingabe!Q81</f>
        <v>0</v>
      </c>
    </row>
    <row r="370" spans="1:9" ht="24" customHeight="1" thickBot="1">
      <c r="A370" s="195"/>
      <c r="B370" s="197"/>
      <c r="C370" s="171"/>
      <c r="D370" s="172"/>
      <c r="E370" s="192"/>
      <c r="F370" s="193">
        <f>SUM(F366:F369)</f>
        <v>382</v>
      </c>
      <c r="G370" s="193">
        <f>SUM(G366:G369)</f>
        <v>223</v>
      </c>
      <c r="H370" s="193">
        <f>SUM(H366:H369)</f>
        <v>605</v>
      </c>
      <c r="I370" s="194">
        <f>SUM(I366:I369)</f>
        <v>4</v>
      </c>
    </row>
    <row r="371" spans="1:9" ht="120" customHeight="1" thickBot="1">
      <c r="A371" s="210"/>
      <c r="B371" s="197"/>
      <c r="C371" s="171"/>
      <c r="D371" s="172"/>
      <c r="E371" s="171"/>
      <c r="F371" s="171"/>
      <c r="G371" s="171"/>
      <c r="H371" s="171"/>
      <c r="I371" s="171"/>
    </row>
    <row r="372" spans="1:9" ht="21.75" customHeight="1">
      <c r="A372" s="195"/>
      <c r="B372" s="197"/>
      <c r="C372" s="171"/>
      <c r="D372" s="172"/>
      <c r="E372" s="174" t="s">
        <v>716</v>
      </c>
      <c r="F372" s="175" t="s">
        <v>659</v>
      </c>
      <c r="G372" s="384" t="str">
        <f>IF(E373=0,"",VLOOKUP(E373,Nummern!$A$2:$H$540,2,FALSE))</f>
        <v>HLAVATY Michael</v>
      </c>
      <c r="H372" s="385" t="e">
        <f>IF(I372="","",VLOOKUP(I372,Nummern!$A$2:$H$540,2,FALSE))</f>
        <v>#N/A</v>
      </c>
      <c r="I372" s="176" t="str">
        <f>IF(E373=0,"",VLOOKUP(E373,Nummern!$A$2:$H$540,7,FALSE))</f>
        <v>N</v>
      </c>
    </row>
    <row r="373" spans="1:9" ht="21.75" customHeight="1" thickBot="1">
      <c r="A373" s="195"/>
      <c r="B373" s="197"/>
      <c r="C373" s="177"/>
      <c r="D373" s="172"/>
      <c r="E373" s="178">
        <f>'Startplan BMF BM Wels2015'!F23</f>
        <v>150</v>
      </c>
      <c r="F373" s="179" t="s">
        <v>715</v>
      </c>
      <c r="G373" s="382" t="str">
        <f>IF(E373=0,"",VLOOKUP(E373,Nummern!$A$2:$H$540,3,FALSE))</f>
        <v>Niederösterreich Herren</v>
      </c>
      <c r="H373" s="383" t="e">
        <f>IF(I373="","",VLOOKUP(I373,Nummern!$A$2:$H$540,2,FALSE))</f>
        <v>#N/A</v>
      </c>
      <c r="I373" s="180" t="str">
        <f>IF(E373=0,"",VLOOKUP(E373,Nummern!$A$2:$H$540,5,FALSE))</f>
        <v>M</v>
      </c>
    </row>
    <row r="374" spans="1:9" ht="9.75" customHeight="1" thickTop="1" thickBot="1">
      <c r="A374" s="195"/>
      <c r="B374" s="197"/>
      <c r="C374" s="177"/>
      <c r="D374" s="172"/>
      <c r="E374" s="181"/>
      <c r="F374" s="181"/>
      <c r="G374" s="182"/>
      <c r="H374" s="183"/>
      <c r="I374" s="184"/>
    </row>
    <row r="375" spans="1:9" ht="13.5" customHeight="1" thickBot="1">
      <c r="A375" s="195"/>
      <c r="B375" s="197"/>
      <c r="C375" s="177" t="s">
        <v>701</v>
      </c>
      <c r="D375" s="172"/>
      <c r="E375" s="185" t="s">
        <v>654</v>
      </c>
      <c r="F375" s="185" t="s">
        <v>655</v>
      </c>
      <c r="G375" s="185" t="s">
        <v>656</v>
      </c>
      <c r="H375" s="185" t="s">
        <v>657</v>
      </c>
      <c r="I375" s="185" t="s">
        <v>658</v>
      </c>
    </row>
    <row r="376" spans="1:9" ht="20.100000000000001" customHeight="1">
      <c r="A376" s="195"/>
      <c r="B376" s="197"/>
      <c r="C376" s="177" t="s">
        <v>702</v>
      </c>
      <c r="D376" s="172"/>
      <c r="E376" s="186">
        <f>Eingabe!G97</f>
        <v>2</v>
      </c>
      <c r="F376" s="187">
        <f>Eingabe!H75</f>
        <v>79</v>
      </c>
      <c r="G376" s="187">
        <f>Eingabe!I75</f>
        <v>45</v>
      </c>
      <c r="H376" s="188">
        <f>Eingabe!J75</f>
        <v>124</v>
      </c>
      <c r="I376" s="187">
        <f>Eingabe!K75</f>
        <v>0</v>
      </c>
    </row>
    <row r="377" spans="1:9" ht="20.100000000000001" customHeight="1">
      <c r="A377" s="195"/>
      <c r="B377" s="197"/>
      <c r="C377" s="177" t="s">
        <v>703</v>
      </c>
      <c r="D377" s="172"/>
      <c r="E377" s="186">
        <f>Eingabe!A99</f>
        <v>1</v>
      </c>
      <c r="F377" s="187">
        <f>Eingabe!B77</f>
        <v>89</v>
      </c>
      <c r="G377" s="187">
        <f>Eingabe!C77</f>
        <v>51</v>
      </c>
      <c r="H377" s="188">
        <f>Eingabe!D77</f>
        <v>140</v>
      </c>
      <c r="I377" s="187">
        <f>Eingabe!E77</f>
        <v>0</v>
      </c>
    </row>
    <row r="378" spans="1:9" ht="20.100000000000001" customHeight="1">
      <c r="A378" s="195"/>
      <c r="B378" s="197"/>
      <c r="C378" s="177" t="s">
        <v>704</v>
      </c>
      <c r="D378" s="172"/>
      <c r="E378" s="186">
        <f>Eingabe!M101</f>
        <v>3</v>
      </c>
      <c r="F378" s="187">
        <f>Eingabe!N79</f>
        <v>92</v>
      </c>
      <c r="G378" s="187">
        <f>Eingabe!O79</f>
        <v>36</v>
      </c>
      <c r="H378" s="188">
        <f>Eingabe!P79</f>
        <v>128</v>
      </c>
      <c r="I378" s="187">
        <f>Eingabe!Q79</f>
        <v>3</v>
      </c>
    </row>
    <row r="379" spans="1:9" ht="20.100000000000001" customHeight="1" thickBot="1">
      <c r="A379" s="195"/>
      <c r="B379" s="197"/>
      <c r="C379" s="171"/>
      <c r="D379" s="172"/>
      <c r="E379" s="189">
        <f>Eingabe!S103</f>
        <v>4</v>
      </c>
      <c r="F379" s="190">
        <f>Eingabe!T81</f>
        <v>88</v>
      </c>
      <c r="G379" s="190">
        <f>Eingabe!U81</f>
        <v>30</v>
      </c>
      <c r="H379" s="191">
        <f>Eingabe!V81</f>
        <v>118</v>
      </c>
      <c r="I379" s="190">
        <f>Eingabe!W81</f>
        <v>3</v>
      </c>
    </row>
    <row r="380" spans="1:9" ht="24" customHeight="1" thickBot="1">
      <c r="A380" s="195"/>
      <c r="B380" s="197"/>
      <c r="C380" s="171"/>
      <c r="D380" s="172"/>
      <c r="E380" s="192"/>
      <c r="F380" s="193">
        <f>SUM(F376:F379)</f>
        <v>348</v>
      </c>
      <c r="G380" s="193">
        <f>SUM(G376:G379)</f>
        <v>162</v>
      </c>
      <c r="H380" s="193">
        <f>SUM(H376:H379)</f>
        <v>510</v>
      </c>
      <c r="I380" s="194">
        <f>SUM(I376:I379)</f>
        <v>6</v>
      </c>
    </row>
    <row r="381" spans="1:9" ht="120" customHeight="1" thickBot="1">
      <c r="A381" s="210"/>
      <c r="B381" s="197"/>
      <c r="C381" s="171"/>
      <c r="D381" s="172"/>
      <c r="E381" s="171"/>
      <c r="F381" s="171"/>
      <c r="G381" s="171"/>
      <c r="H381" s="171"/>
      <c r="I381" s="171"/>
    </row>
    <row r="382" spans="1:9" ht="21.75" customHeight="1">
      <c r="A382" s="195"/>
      <c r="B382" s="197"/>
      <c r="C382" s="171"/>
      <c r="D382" s="172"/>
      <c r="E382" s="174" t="s">
        <v>716</v>
      </c>
      <c r="F382" s="175" t="s">
        <v>659</v>
      </c>
      <c r="G382" s="384" t="str">
        <f>IF(E383=0,"",VLOOKUP(E383,Nummern!$A$2:$H$540,2,FALSE))</f>
        <v>AIGNER Johanna</v>
      </c>
      <c r="H382" s="385" t="e">
        <f>IF(I382="","",VLOOKUP(I382,Nummern!$A$2:$H$540,2,FALSE))</f>
        <v>#N/A</v>
      </c>
      <c r="I382" s="176" t="str">
        <f>IF(E383=0,"",VLOOKUP(E383,Nummern!$A$2:$H$540,7,FALSE))</f>
        <v>SbgD</v>
      </c>
    </row>
    <row r="383" spans="1:9" ht="21.75" customHeight="1" thickBot="1">
      <c r="A383" s="195"/>
      <c r="B383" s="197"/>
      <c r="C383" s="177"/>
      <c r="D383" s="172"/>
      <c r="E383" s="178">
        <f>'Startplan BMF BM Wels2015'!I23</f>
        <v>118</v>
      </c>
      <c r="F383" s="179" t="s">
        <v>715</v>
      </c>
      <c r="G383" s="382" t="str">
        <f>IF(E383=0,"",VLOOKUP(E383,Nummern!$A$2:$H$540,3,FALSE))</f>
        <v>Salzburg Damen</v>
      </c>
      <c r="H383" s="383" t="e">
        <f>IF(I383="","",VLOOKUP(I383,Nummern!$A$2:$H$540,2,FALSE))</f>
        <v>#N/A</v>
      </c>
      <c r="I383" s="180" t="str">
        <f>IF(E383=0,"",VLOOKUP(E383,Nummern!$A$2:$H$540,5,FALSE))</f>
        <v>W</v>
      </c>
    </row>
    <row r="384" spans="1:9" ht="9.75" customHeight="1" thickTop="1" thickBot="1">
      <c r="A384" s="195"/>
      <c r="B384" s="197"/>
      <c r="C384" s="177"/>
      <c r="D384" s="172"/>
      <c r="E384" s="181"/>
      <c r="F384" s="181"/>
      <c r="G384" s="182"/>
      <c r="H384" s="183"/>
      <c r="I384" s="184"/>
    </row>
    <row r="385" spans="1:9" ht="13.5" customHeight="1" thickBot="1">
      <c r="A385" s="195"/>
      <c r="B385" s="197"/>
      <c r="C385" s="177" t="s">
        <v>701</v>
      </c>
      <c r="D385" s="172"/>
      <c r="E385" s="185" t="s">
        <v>654</v>
      </c>
      <c r="F385" s="185" t="s">
        <v>655</v>
      </c>
      <c r="G385" s="185" t="s">
        <v>656</v>
      </c>
      <c r="H385" s="185" t="s">
        <v>657</v>
      </c>
      <c r="I385" s="185" t="s">
        <v>658</v>
      </c>
    </row>
    <row r="386" spans="1:9" ht="20.100000000000001" customHeight="1">
      <c r="A386" s="195"/>
      <c r="B386" s="197"/>
      <c r="C386" s="177" t="s">
        <v>702</v>
      </c>
      <c r="D386" s="172"/>
      <c r="E386" s="186">
        <f>Eingabe!M97</f>
        <v>3</v>
      </c>
      <c r="F386" s="187">
        <f>Eingabe!N75</f>
        <v>100</v>
      </c>
      <c r="G386" s="187">
        <f>Eingabe!O75</f>
        <v>36</v>
      </c>
      <c r="H386" s="188">
        <f>Eingabe!P75</f>
        <v>136</v>
      </c>
      <c r="I386" s="187">
        <f>Eingabe!Q75</f>
        <v>1</v>
      </c>
    </row>
    <row r="387" spans="1:9" ht="20.100000000000001" customHeight="1">
      <c r="A387" s="195"/>
      <c r="B387" s="197"/>
      <c r="C387" s="177" t="s">
        <v>703</v>
      </c>
      <c r="D387" s="172"/>
      <c r="E387" s="186">
        <f>Eingabe!S99</f>
        <v>4</v>
      </c>
      <c r="F387" s="187">
        <f>Eingabe!T77</f>
        <v>90</v>
      </c>
      <c r="G387" s="187">
        <f>Eingabe!U77</f>
        <v>54</v>
      </c>
      <c r="H387" s="188">
        <f>Eingabe!V77</f>
        <v>144</v>
      </c>
      <c r="I387" s="187">
        <f>Eingabe!W77</f>
        <v>2</v>
      </c>
    </row>
    <row r="388" spans="1:9" ht="20.100000000000001" customHeight="1">
      <c r="A388" s="195"/>
      <c r="B388" s="197"/>
      <c r="C388" s="177" t="s">
        <v>704</v>
      </c>
      <c r="D388" s="172"/>
      <c r="E388" s="186">
        <v>6</v>
      </c>
      <c r="F388" s="187">
        <f>Eingabe!AF79</f>
        <v>79</v>
      </c>
      <c r="G388" s="187">
        <f>Eingabe!AG79</f>
        <v>36</v>
      </c>
      <c r="H388" s="188">
        <f>Eingabe!AH79</f>
        <v>115</v>
      </c>
      <c r="I388" s="187">
        <f>Eingabe!AI79</f>
        <v>0</v>
      </c>
    </row>
    <row r="389" spans="1:9" ht="20.100000000000001" customHeight="1" thickBot="1">
      <c r="A389" s="195"/>
      <c r="B389" s="197"/>
      <c r="C389" s="171"/>
      <c r="D389" s="172"/>
      <c r="E389" s="189">
        <v>5</v>
      </c>
      <c r="F389" s="190">
        <f>Eingabe!Z81</f>
        <v>89</v>
      </c>
      <c r="G389" s="190">
        <f>Eingabe!AA81</f>
        <v>50</v>
      </c>
      <c r="H389" s="191">
        <f>Eingabe!AB81</f>
        <v>139</v>
      </c>
      <c r="I389" s="190">
        <f>Eingabe!AC81</f>
        <v>1</v>
      </c>
    </row>
    <row r="390" spans="1:9" ht="24" customHeight="1" thickBot="1">
      <c r="A390" s="195"/>
      <c r="B390" s="197"/>
      <c r="C390" s="171"/>
      <c r="D390" s="172"/>
      <c r="E390" s="192"/>
      <c r="F390" s="193">
        <f>SUM(F386:F389)</f>
        <v>358</v>
      </c>
      <c r="G390" s="193">
        <f>SUM(G386:G389)</f>
        <v>176</v>
      </c>
      <c r="H390" s="193">
        <f>SUM(H386:H389)</f>
        <v>534</v>
      </c>
      <c r="I390" s="194">
        <f>SUM(I386:I389)</f>
        <v>4</v>
      </c>
    </row>
    <row r="391" spans="1:9" ht="4.5" customHeight="1" thickBot="1">
      <c r="A391" s="86"/>
      <c r="B391" s="86"/>
      <c r="C391" s="171"/>
      <c r="D391" s="172"/>
      <c r="E391" s="171"/>
      <c r="F391" s="173"/>
      <c r="G391" s="173"/>
      <c r="H391" s="173"/>
      <c r="I391" s="173"/>
    </row>
    <row r="392" spans="1:9" ht="21.75" customHeight="1">
      <c r="A392" s="195"/>
      <c r="B392" s="197"/>
      <c r="C392" s="171"/>
      <c r="D392" s="172"/>
      <c r="E392" s="174" t="s">
        <v>716</v>
      </c>
      <c r="F392" s="175" t="s">
        <v>659</v>
      </c>
      <c r="G392" s="384" t="str">
        <f>IF(E393=0,"",VLOOKUP(E393,Nummern!$A$2:$H$540,2,FALSE))</f>
        <v>BINDER Martina</v>
      </c>
      <c r="H392" s="385" t="e">
        <f>IF(I392="","",VLOOKUP(I392,Nummern!$A$2:$H$540,2,FALSE))</f>
        <v>#N/A</v>
      </c>
      <c r="I392" s="176" t="str">
        <f>IF(E393=0,"",VLOOKUP(E393,Nummern!$A$2:$H$540,7,FALSE))</f>
        <v>WD</v>
      </c>
    </row>
    <row r="393" spans="1:9" ht="21.75" customHeight="1" thickBot="1">
      <c r="A393" s="195"/>
      <c r="B393" s="197"/>
      <c r="C393" s="177"/>
      <c r="D393" s="172"/>
      <c r="E393" s="178">
        <f>'Startplan BMF BM Wels2015'!L23</f>
        <v>114</v>
      </c>
      <c r="F393" s="179" t="s">
        <v>715</v>
      </c>
      <c r="G393" s="382" t="str">
        <f>IF(E393=0,"",VLOOKUP(E393,Nummern!$A$2:$H$540,3,FALSE))</f>
        <v>Wien Damen</v>
      </c>
      <c r="H393" s="383" t="e">
        <f>IF(I393="","",VLOOKUP(I393,Nummern!$A$2:$H$540,2,FALSE))</f>
        <v>#N/A</v>
      </c>
      <c r="I393" s="180" t="str">
        <f>IF(E393=0,"",VLOOKUP(E393,Nummern!$A$2:$H$540,5,FALSE))</f>
        <v>W</v>
      </c>
    </row>
    <row r="394" spans="1:9" ht="9.75" customHeight="1" thickTop="1" thickBot="1">
      <c r="A394" s="195"/>
      <c r="B394" s="197"/>
      <c r="C394" s="177"/>
      <c r="D394" s="172"/>
      <c r="E394" s="181"/>
      <c r="F394" s="181"/>
      <c r="G394" s="182"/>
      <c r="H394" s="183"/>
      <c r="I394" s="184"/>
    </row>
    <row r="395" spans="1:9" ht="13.5" customHeight="1" thickBot="1">
      <c r="A395" s="195"/>
      <c r="B395" s="197"/>
      <c r="C395" s="177" t="s">
        <v>701</v>
      </c>
      <c r="D395" s="172"/>
      <c r="E395" s="185" t="s">
        <v>654</v>
      </c>
      <c r="F395" s="185" t="s">
        <v>655</v>
      </c>
      <c r="G395" s="185" t="s">
        <v>656</v>
      </c>
      <c r="H395" s="185" t="s">
        <v>657</v>
      </c>
      <c r="I395" s="185" t="s">
        <v>658</v>
      </c>
    </row>
    <row r="396" spans="1:9" ht="20.100000000000001" customHeight="1">
      <c r="A396" s="195"/>
      <c r="B396" s="197"/>
      <c r="C396" s="177" t="s">
        <v>702</v>
      </c>
      <c r="D396" s="172"/>
      <c r="E396" s="186">
        <f>Eingabe!S97</f>
        <v>4</v>
      </c>
      <c r="F396" s="187">
        <f>Eingabe!T75</f>
        <v>86</v>
      </c>
      <c r="G396" s="187">
        <f>Eingabe!U75</f>
        <v>36</v>
      </c>
      <c r="H396" s="188">
        <f>Eingabe!V75</f>
        <v>122</v>
      </c>
      <c r="I396" s="187">
        <f>Eingabe!W75</f>
        <v>2</v>
      </c>
    </row>
    <row r="397" spans="1:9" ht="20.100000000000001" customHeight="1">
      <c r="A397" s="195"/>
      <c r="B397" s="197"/>
      <c r="C397" s="177" t="s">
        <v>703</v>
      </c>
      <c r="D397" s="172"/>
      <c r="E397" s="186">
        <f>Eingabe!M99</f>
        <v>3</v>
      </c>
      <c r="F397" s="187">
        <f>Eingabe!N77</f>
        <v>79</v>
      </c>
      <c r="G397" s="187">
        <f>Eingabe!O77</f>
        <v>35</v>
      </c>
      <c r="H397" s="188">
        <f>Eingabe!P77</f>
        <v>114</v>
      </c>
      <c r="I397" s="187">
        <f>Eingabe!Q77</f>
        <v>5</v>
      </c>
    </row>
    <row r="398" spans="1:9" ht="20.100000000000001" customHeight="1">
      <c r="A398" s="195"/>
      <c r="B398" s="197"/>
      <c r="C398" s="177" t="s">
        <v>704</v>
      </c>
      <c r="D398" s="172"/>
      <c r="E398" s="186">
        <v>5</v>
      </c>
      <c r="F398" s="187">
        <f>Eingabe!Z79</f>
        <v>85</v>
      </c>
      <c r="G398" s="187">
        <f>Eingabe!AA79</f>
        <v>35</v>
      </c>
      <c r="H398" s="188">
        <f>Eingabe!AB79</f>
        <v>120</v>
      </c>
      <c r="I398" s="187">
        <f>Eingabe!AC79</f>
        <v>5</v>
      </c>
    </row>
    <row r="399" spans="1:9" ht="20.100000000000001" customHeight="1" thickBot="1">
      <c r="A399" s="195"/>
      <c r="B399" s="197"/>
      <c r="C399" s="171"/>
      <c r="D399" s="172"/>
      <c r="E399" s="189">
        <v>6</v>
      </c>
      <c r="F399" s="190">
        <f>Eingabe!AF81</f>
        <v>81</v>
      </c>
      <c r="G399" s="190">
        <f>Eingabe!AG81</f>
        <v>35</v>
      </c>
      <c r="H399" s="191">
        <f>Eingabe!AH81</f>
        <v>116</v>
      </c>
      <c r="I399" s="190">
        <f>Eingabe!AI81</f>
        <v>6</v>
      </c>
    </row>
    <row r="400" spans="1:9" ht="24" customHeight="1" thickBot="1">
      <c r="A400" s="195"/>
      <c r="B400" s="197"/>
      <c r="C400" s="171"/>
      <c r="D400" s="172"/>
      <c r="E400" s="192"/>
      <c r="F400" s="193">
        <f>SUM(F396:F399)</f>
        <v>331</v>
      </c>
      <c r="G400" s="193">
        <f>SUM(G396:G399)</f>
        <v>141</v>
      </c>
      <c r="H400" s="193">
        <f>SUM(H396:H399)</f>
        <v>472</v>
      </c>
      <c r="I400" s="194">
        <f>SUM(I396:I399)</f>
        <v>18</v>
      </c>
    </row>
    <row r="401" spans="1:9" ht="120" customHeight="1" thickBot="1">
      <c r="A401" s="210"/>
      <c r="B401" s="197"/>
      <c r="C401" s="171"/>
      <c r="D401" s="172"/>
      <c r="E401" s="171"/>
      <c r="F401" s="171"/>
      <c r="G401" s="171"/>
      <c r="H401" s="171"/>
      <c r="I401" s="171"/>
    </row>
    <row r="402" spans="1:9" ht="21.75" customHeight="1">
      <c r="A402" s="195"/>
      <c r="B402" s="197"/>
      <c r="C402" s="171"/>
      <c r="D402" s="172"/>
      <c r="E402" s="174" t="s">
        <v>716</v>
      </c>
      <c r="F402" s="175" t="s">
        <v>659</v>
      </c>
      <c r="G402" s="384" t="str">
        <f>IF(E403=0,"",VLOOKUP(E403,Nummern!$A$2:$H$540,2,FALSE))</f>
        <v>BENDL Sabine</v>
      </c>
      <c r="H402" s="385" t="e">
        <f>IF(I402="","",VLOOKUP(I402,Nummern!$A$2:$H$540,2,FALSE))</f>
        <v>#N/A</v>
      </c>
      <c r="I402" s="176" t="str">
        <f>IF(E403=0,"",VLOOKUP(E403,Nummern!$A$2:$H$540,7,FALSE))</f>
        <v>StmD</v>
      </c>
    </row>
    <row r="403" spans="1:9" ht="21.75" customHeight="1" thickBot="1">
      <c r="A403" s="195"/>
      <c r="B403" s="197"/>
      <c r="C403" s="177"/>
      <c r="D403" s="172"/>
      <c r="E403" s="178">
        <f>'Startplan BMF BM Wels2015'!O23</f>
        <v>109</v>
      </c>
      <c r="F403" s="179" t="s">
        <v>715</v>
      </c>
      <c r="G403" s="382" t="str">
        <f>IF(E403=0,"",VLOOKUP(E403,Nummern!$A$2:$H$540,3,FALSE))</f>
        <v>Steiermark Damen</v>
      </c>
      <c r="H403" s="383" t="e">
        <f>IF(I403="","",VLOOKUP(I403,Nummern!$A$2:$H$540,2,FALSE))</f>
        <v>#N/A</v>
      </c>
      <c r="I403" s="180" t="str">
        <f>IF(E403=0,"",VLOOKUP(E403,Nummern!$A$2:$H$540,5,FALSE))</f>
        <v>W</v>
      </c>
    </row>
    <row r="404" spans="1:9" ht="9.75" customHeight="1" thickTop="1" thickBot="1">
      <c r="A404" s="195"/>
      <c r="B404" s="197"/>
      <c r="C404" s="177"/>
      <c r="D404" s="172"/>
      <c r="E404" s="181"/>
      <c r="F404" s="181"/>
      <c r="G404" s="182"/>
      <c r="H404" s="183"/>
      <c r="I404" s="184"/>
    </row>
    <row r="405" spans="1:9" ht="13.5" customHeight="1" thickBot="1">
      <c r="A405" s="195"/>
      <c r="B405" s="197"/>
      <c r="C405" s="177" t="s">
        <v>701</v>
      </c>
      <c r="D405" s="172"/>
      <c r="E405" s="185" t="s">
        <v>654</v>
      </c>
      <c r="F405" s="185" t="s">
        <v>655</v>
      </c>
      <c r="G405" s="185" t="s">
        <v>656</v>
      </c>
      <c r="H405" s="185" t="s">
        <v>657</v>
      </c>
      <c r="I405" s="185" t="s">
        <v>658</v>
      </c>
    </row>
    <row r="406" spans="1:9" ht="20.100000000000001" customHeight="1">
      <c r="A406" s="195"/>
      <c r="B406" s="197"/>
      <c r="C406" s="177" t="s">
        <v>702</v>
      </c>
      <c r="D406" s="172"/>
      <c r="E406" s="186">
        <v>5</v>
      </c>
      <c r="F406" s="187">
        <f>Eingabe!Z75</f>
        <v>69</v>
      </c>
      <c r="G406" s="187">
        <f>Eingabe!AA75</f>
        <v>24</v>
      </c>
      <c r="H406" s="188">
        <f>Eingabe!AB75</f>
        <v>93</v>
      </c>
      <c r="I406" s="187">
        <f>Eingabe!AC75</f>
        <v>5</v>
      </c>
    </row>
    <row r="407" spans="1:9" ht="20.100000000000001" customHeight="1">
      <c r="A407" s="195"/>
      <c r="B407" s="197"/>
      <c r="C407" s="177" t="s">
        <v>703</v>
      </c>
      <c r="D407" s="172"/>
      <c r="E407" s="186">
        <v>6</v>
      </c>
      <c r="F407" s="187">
        <f>Eingabe!AF77</f>
        <v>97</v>
      </c>
      <c r="G407" s="187">
        <f>Eingabe!AG77</f>
        <v>27</v>
      </c>
      <c r="H407" s="188">
        <f>Eingabe!AH77</f>
        <v>124</v>
      </c>
      <c r="I407" s="187">
        <f>Eingabe!AI77</f>
        <v>5</v>
      </c>
    </row>
    <row r="408" spans="1:9" ht="20.100000000000001" customHeight="1">
      <c r="A408" s="195"/>
      <c r="B408" s="197"/>
      <c r="C408" s="177" t="s">
        <v>704</v>
      </c>
      <c r="D408" s="172"/>
      <c r="E408" s="186">
        <v>2</v>
      </c>
      <c r="F408" s="187">
        <f>Eingabe!H79</f>
        <v>81</v>
      </c>
      <c r="G408" s="187">
        <f>Eingabe!I79</f>
        <v>42</v>
      </c>
      <c r="H408" s="188">
        <f>Eingabe!J79</f>
        <v>123</v>
      </c>
      <c r="I408" s="187">
        <f>Eingabe!K79</f>
        <v>2</v>
      </c>
    </row>
    <row r="409" spans="1:9" ht="20.100000000000001" customHeight="1" thickBot="1">
      <c r="A409" s="195"/>
      <c r="B409" s="197"/>
      <c r="C409" s="171"/>
      <c r="D409" s="172"/>
      <c r="E409" s="189">
        <v>1</v>
      </c>
      <c r="F409" s="190">
        <f>Eingabe!B81</f>
        <v>79</v>
      </c>
      <c r="G409" s="190">
        <f>Eingabe!C81</f>
        <v>32</v>
      </c>
      <c r="H409" s="191">
        <f>Eingabe!D81</f>
        <v>111</v>
      </c>
      <c r="I409" s="190">
        <f>Eingabe!E81</f>
        <v>4</v>
      </c>
    </row>
    <row r="410" spans="1:9" ht="24" customHeight="1" thickBot="1">
      <c r="A410" s="195"/>
      <c r="B410" s="197"/>
      <c r="C410" s="171"/>
      <c r="D410" s="172"/>
      <c r="E410" s="192"/>
      <c r="F410" s="193">
        <f>SUM(F406:F409)</f>
        <v>326</v>
      </c>
      <c r="G410" s="193">
        <f>SUM(G406:G409)</f>
        <v>125</v>
      </c>
      <c r="H410" s="193">
        <f>SUM(H406:H409)</f>
        <v>451</v>
      </c>
      <c r="I410" s="194">
        <f>SUM(I406:I409)</f>
        <v>16</v>
      </c>
    </row>
    <row r="411" spans="1:9" ht="120" customHeight="1" thickBot="1">
      <c r="A411" s="210"/>
      <c r="B411" s="197"/>
      <c r="C411" s="171"/>
      <c r="D411" s="172"/>
      <c r="E411" s="171"/>
      <c r="F411" s="171"/>
      <c r="G411" s="171"/>
      <c r="H411" s="171"/>
      <c r="I411" s="171"/>
    </row>
    <row r="412" spans="1:9" ht="21.75" customHeight="1">
      <c r="A412" s="195"/>
      <c r="B412" s="197"/>
      <c r="C412" s="171"/>
      <c r="D412" s="172"/>
      <c r="E412" s="174" t="s">
        <v>716</v>
      </c>
      <c r="F412" s="175" t="s">
        <v>659</v>
      </c>
      <c r="G412" s="384" t="str">
        <f>IF(E413=0,"",VLOOKUP(E413,Nummern!$A$2:$H$540,2,FALSE))</f>
        <v>KELZ Peter</v>
      </c>
      <c r="H412" s="385" t="e">
        <f>IF(I412="","",VLOOKUP(I412,Nummern!$A$2:$H$540,2,FALSE))</f>
        <v>#N/A</v>
      </c>
      <c r="I412" s="176" t="str">
        <f>IF(E413=0,"",VLOOKUP(E413,Nummern!$A$2:$H$540,7,FALSE))</f>
        <v>Sbg</v>
      </c>
    </row>
    <row r="413" spans="1:9" ht="21.75" customHeight="1" thickBot="1">
      <c r="A413" s="195"/>
      <c r="B413" s="197"/>
      <c r="C413" s="177"/>
      <c r="D413" s="172"/>
      <c r="E413" s="178">
        <f>'Startplan BMF BM Wels2015'!R23</f>
        <v>169</v>
      </c>
      <c r="F413" s="179" t="s">
        <v>715</v>
      </c>
      <c r="G413" s="382" t="str">
        <f>IF(E413=0,"",VLOOKUP(E413,Nummern!$A$2:$H$540,3,FALSE))</f>
        <v xml:space="preserve">Salzburg Herren </v>
      </c>
      <c r="H413" s="383" t="e">
        <f>IF(I413="","",VLOOKUP(I413,Nummern!$A$2:$H$540,2,FALSE))</f>
        <v>#N/A</v>
      </c>
      <c r="I413" s="180" t="str">
        <f>IF(E413=0,"",VLOOKUP(E413,Nummern!$A$2:$H$540,5,FALSE))</f>
        <v>M</v>
      </c>
    </row>
    <row r="414" spans="1:9" ht="9.75" customHeight="1" thickTop="1" thickBot="1">
      <c r="A414" s="195"/>
      <c r="B414" s="197"/>
      <c r="C414" s="177"/>
      <c r="D414" s="172"/>
      <c r="E414" s="181"/>
      <c r="F414" s="181"/>
      <c r="G414" s="182"/>
      <c r="H414" s="183"/>
      <c r="I414" s="184"/>
    </row>
    <row r="415" spans="1:9" ht="13.5" customHeight="1" thickBot="1">
      <c r="A415" s="195"/>
      <c r="B415" s="197"/>
      <c r="C415" s="177" t="s">
        <v>701</v>
      </c>
      <c r="D415" s="172"/>
      <c r="E415" s="185" t="s">
        <v>654</v>
      </c>
      <c r="F415" s="185" t="s">
        <v>655</v>
      </c>
      <c r="G415" s="185" t="s">
        <v>656</v>
      </c>
      <c r="H415" s="185" t="s">
        <v>657</v>
      </c>
      <c r="I415" s="185" t="s">
        <v>658</v>
      </c>
    </row>
    <row r="416" spans="1:9" ht="20.100000000000001" customHeight="1">
      <c r="A416" s="195"/>
      <c r="B416" s="197"/>
      <c r="C416" s="177" t="s">
        <v>702</v>
      </c>
      <c r="D416" s="172"/>
      <c r="E416" s="186">
        <v>6</v>
      </c>
      <c r="F416" s="187">
        <f>Eingabe!AF75</f>
        <v>85</v>
      </c>
      <c r="G416" s="187">
        <f>Eingabe!AG75</f>
        <v>30</v>
      </c>
      <c r="H416" s="188">
        <f>Eingabe!AH75</f>
        <v>115</v>
      </c>
      <c r="I416" s="187">
        <f>Eingabe!AI75</f>
        <v>3</v>
      </c>
    </row>
    <row r="417" spans="1:9" ht="20.100000000000001" customHeight="1">
      <c r="A417" s="195"/>
      <c r="B417" s="197"/>
      <c r="C417" s="177" t="s">
        <v>703</v>
      </c>
      <c r="D417" s="172"/>
      <c r="E417" s="186">
        <v>5</v>
      </c>
      <c r="F417" s="187">
        <f>Eingabe!Z77</f>
        <v>84</v>
      </c>
      <c r="G417" s="187">
        <f>Eingabe!AA77</f>
        <v>27</v>
      </c>
      <c r="H417" s="188">
        <f>Eingabe!AB77</f>
        <v>111</v>
      </c>
      <c r="I417" s="187">
        <f>Eingabe!AC77</f>
        <v>3</v>
      </c>
    </row>
    <row r="418" spans="1:9" ht="20.100000000000001" customHeight="1">
      <c r="A418" s="195"/>
      <c r="B418" s="197"/>
      <c r="C418" s="177" t="s">
        <v>704</v>
      </c>
      <c r="D418" s="172"/>
      <c r="E418" s="186">
        <v>1</v>
      </c>
      <c r="F418" s="187">
        <f>Eingabe!B79</f>
        <v>88</v>
      </c>
      <c r="G418" s="187">
        <f>Eingabe!C79</f>
        <v>43</v>
      </c>
      <c r="H418" s="188">
        <f>Eingabe!D79</f>
        <v>131</v>
      </c>
      <c r="I418" s="187">
        <f>Eingabe!E79</f>
        <v>1</v>
      </c>
    </row>
    <row r="419" spans="1:9" ht="20.100000000000001" customHeight="1" thickBot="1">
      <c r="A419" s="195"/>
      <c r="B419" s="197"/>
      <c r="C419" s="171"/>
      <c r="D419" s="172"/>
      <c r="E419" s="189">
        <v>2</v>
      </c>
      <c r="F419" s="190">
        <f>Eingabe!H81</f>
        <v>80</v>
      </c>
      <c r="G419" s="190">
        <f>Eingabe!I81</f>
        <v>27</v>
      </c>
      <c r="H419" s="191">
        <f>Eingabe!J81</f>
        <v>107</v>
      </c>
      <c r="I419" s="190">
        <f>Eingabe!K81</f>
        <v>6</v>
      </c>
    </row>
    <row r="420" spans="1:9" ht="24" customHeight="1" thickBot="1">
      <c r="A420" s="195"/>
      <c r="B420" s="197"/>
      <c r="C420" s="171"/>
      <c r="D420" s="172"/>
      <c r="E420" s="192"/>
      <c r="F420" s="193">
        <f>SUM(F416:F419)</f>
        <v>337</v>
      </c>
      <c r="G420" s="193">
        <f>SUM(G416:G419)</f>
        <v>127</v>
      </c>
      <c r="H420" s="193">
        <f>SUM(H416:H419)</f>
        <v>464</v>
      </c>
      <c r="I420" s="194">
        <f>SUM(I416:I419)</f>
        <v>13</v>
      </c>
    </row>
    <row r="421" spans="1:9" ht="4.5" customHeight="1" thickBot="1">
      <c r="A421" s="86"/>
      <c r="B421" s="86"/>
      <c r="C421" s="171"/>
      <c r="D421" s="172"/>
      <c r="E421" s="171"/>
      <c r="F421" s="173"/>
      <c r="G421" s="173"/>
      <c r="H421" s="173"/>
      <c r="I421" s="173"/>
    </row>
    <row r="422" spans="1:9" ht="21.75" customHeight="1">
      <c r="A422" s="195"/>
      <c r="B422" s="197"/>
      <c r="C422" s="171"/>
      <c r="D422" s="172"/>
      <c r="E422" s="174" t="s">
        <v>716</v>
      </c>
      <c r="F422" s="175" t="s">
        <v>659</v>
      </c>
      <c r="G422" s="384" t="str">
        <f>IF(E423=0,"",VLOOKUP(E423,Nummern!$A$2:$H$540,2,FALSE))</f>
        <v>KOPP Dietmar</v>
      </c>
      <c r="H422" s="385" t="e">
        <f>IF(I422="","",VLOOKUP(I422,Nummern!$A$2:$H$540,2,FALSE))</f>
        <v>#N/A</v>
      </c>
      <c r="I422" s="176" t="str">
        <f>IF(E423=0,"",VLOOKUP(E423,Nummern!$A$2:$H$540,7,FALSE))</f>
        <v>T</v>
      </c>
    </row>
    <row r="423" spans="1:9" ht="21.75" customHeight="1" thickBot="1">
      <c r="A423" s="195"/>
      <c r="B423" s="197"/>
      <c r="C423" s="177"/>
      <c r="D423" s="172"/>
      <c r="E423" s="178">
        <f>'Startplan BMF BM Wels2015'!C25</f>
        <v>174</v>
      </c>
      <c r="F423" s="179" t="s">
        <v>715</v>
      </c>
      <c r="G423" s="382" t="str">
        <f>IF(E423=0,"",VLOOKUP(E423,Nummern!$A$2:$H$540,3,FALSE))</f>
        <v xml:space="preserve">Tirol Herren </v>
      </c>
      <c r="H423" s="383" t="e">
        <f>IF(I423="","",VLOOKUP(I423,Nummern!$A$2:$H$540,2,FALSE))</f>
        <v>#N/A</v>
      </c>
      <c r="I423" s="180" t="str">
        <f>IF(E423=0,"",VLOOKUP(E423,Nummern!$A$2:$H$540,5,FALSE))</f>
        <v>M</v>
      </c>
    </row>
    <row r="424" spans="1:9" ht="9.75" customHeight="1" thickTop="1" thickBot="1">
      <c r="A424" s="195"/>
      <c r="B424" s="197"/>
      <c r="C424" s="177"/>
      <c r="D424" s="172"/>
      <c r="E424" s="181"/>
      <c r="F424" s="181"/>
      <c r="G424" s="182"/>
      <c r="H424" s="183"/>
      <c r="I424" s="184"/>
    </row>
    <row r="425" spans="1:9" ht="13.5" customHeight="1" thickBot="1">
      <c r="A425" s="195"/>
      <c r="B425" s="197"/>
      <c r="C425" s="177" t="s">
        <v>701</v>
      </c>
      <c r="D425" s="172"/>
      <c r="E425" s="185" t="s">
        <v>654</v>
      </c>
      <c r="F425" s="185" t="s">
        <v>655</v>
      </c>
      <c r="G425" s="185" t="s">
        <v>656</v>
      </c>
      <c r="H425" s="185" t="s">
        <v>657</v>
      </c>
      <c r="I425" s="185" t="s">
        <v>658</v>
      </c>
    </row>
    <row r="426" spans="1:9" ht="20.100000000000001" customHeight="1">
      <c r="A426" s="195"/>
      <c r="B426" s="197"/>
      <c r="C426" s="177" t="s">
        <v>702</v>
      </c>
      <c r="D426" s="172"/>
      <c r="E426" s="186">
        <v>1</v>
      </c>
      <c r="F426" s="187">
        <f>Eingabe!B86</f>
        <v>73</v>
      </c>
      <c r="G426" s="187">
        <f>Eingabe!C86</f>
        <v>27</v>
      </c>
      <c r="H426" s="188">
        <f>Eingabe!D86</f>
        <v>100</v>
      </c>
      <c r="I426" s="187">
        <f>Eingabe!E86</f>
        <v>4</v>
      </c>
    </row>
    <row r="427" spans="1:9" ht="20.100000000000001" customHeight="1">
      <c r="A427" s="195"/>
      <c r="B427" s="197"/>
      <c r="C427" s="177" t="s">
        <v>703</v>
      </c>
      <c r="D427" s="172"/>
      <c r="E427" s="186">
        <v>2</v>
      </c>
      <c r="F427" s="187">
        <f>Eingabe!H88</f>
        <v>84</v>
      </c>
      <c r="G427" s="187">
        <f>Eingabe!I88</f>
        <v>61</v>
      </c>
      <c r="H427" s="188">
        <f>Eingabe!J88</f>
        <v>145</v>
      </c>
      <c r="I427" s="187">
        <f>Eingabe!K88</f>
        <v>1</v>
      </c>
    </row>
    <row r="428" spans="1:9" ht="20.100000000000001" customHeight="1">
      <c r="A428" s="195"/>
      <c r="B428" s="197"/>
      <c r="C428" s="177" t="s">
        <v>704</v>
      </c>
      <c r="D428" s="172"/>
      <c r="E428" s="186">
        <v>4</v>
      </c>
      <c r="F428" s="187">
        <f>Eingabe!T90</f>
        <v>91</v>
      </c>
      <c r="G428" s="187">
        <f>Eingabe!U90</f>
        <v>18</v>
      </c>
      <c r="H428" s="188">
        <f>Eingabe!V90</f>
        <v>109</v>
      </c>
      <c r="I428" s="187">
        <f>Eingabe!W90</f>
        <v>9</v>
      </c>
    </row>
    <row r="429" spans="1:9" ht="20.100000000000001" customHeight="1" thickBot="1">
      <c r="A429" s="195"/>
      <c r="B429" s="197"/>
      <c r="C429" s="171"/>
      <c r="D429" s="172"/>
      <c r="E429" s="189">
        <v>3</v>
      </c>
      <c r="F429" s="190">
        <f>Eingabe!N92</f>
        <v>93</v>
      </c>
      <c r="G429" s="190">
        <f>Eingabe!O92</f>
        <v>36</v>
      </c>
      <c r="H429" s="191">
        <f>Eingabe!P92</f>
        <v>129</v>
      </c>
      <c r="I429" s="190">
        <f>Eingabe!Q92</f>
        <v>8</v>
      </c>
    </row>
    <row r="430" spans="1:9" ht="24" customHeight="1" thickBot="1">
      <c r="A430" s="195"/>
      <c r="B430" s="197"/>
      <c r="C430" s="171"/>
      <c r="D430" s="172"/>
      <c r="E430" s="192"/>
      <c r="F430" s="193">
        <f>SUM(F426:F429)</f>
        <v>341</v>
      </c>
      <c r="G430" s="193">
        <f>SUM(G426:G429)</f>
        <v>142</v>
      </c>
      <c r="H430" s="193">
        <f>SUM(H426:H429)</f>
        <v>483</v>
      </c>
      <c r="I430" s="194">
        <f>SUM(I426:I429)</f>
        <v>22</v>
      </c>
    </row>
    <row r="431" spans="1:9" ht="120" customHeight="1" thickBot="1">
      <c r="A431" s="210"/>
      <c r="B431" s="197"/>
      <c r="C431" s="171"/>
      <c r="D431" s="172"/>
      <c r="E431" s="171"/>
      <c r="F431" s="171"/>
      <c r="G431" s="171"/>
      <c r="H431" s="171"/>
      <c r="I431" s="171"/>
    </row>
    <row r="432" spans="1:9" ht="21.75" customHeight="1">
      <c r="A432" s="195"/>
      <c r="B432" s="197"/>
      <c r="C432" s="171"/>
      <c r="D432" s="172"/>
      <c r="E432" s="174" t="s">
        <v>716</v>
      </c>
      <c r="F432" s="175" t="s">
        <v>659</v>
      </c>
      <c r="G432" s="384" t="str">
        <f>IF(E433=0,"",VLOOKUP(E433,Nummern!$A$2:$H$540,2,FALSE))</f>
        <v>ANDERT Hans</v>
      </c>
      <c r="H432" s="385" t="e">
        <f>IF(I432="","",VLOOKUP(I432,Nummern!$A$2:$H$540,2,FALSE))</f>
        <v>#N/A</v>
      </c>
      <c r="I432" s="176" t="str">
        <f>IF(E433=0,"",VLOOKUP(E433,Nummern!$A$2:$H$540,7,FALSE))</f>
        <v>OÖ 2</v>
      </c>
    </row>
    <row r="433" spans="1:9" ht="21.75" customHeight="1" thickBot="1">
      <c r="A433" s="195"/>
      <c r="B433" s="197"/>
      <c r="C433" s="177"/>
      <c r="D433" s="172"/>
      <c r="E433" s="178">
        <f>'Startplan BMF BM Wels2015'!F25</f>
        <v>133</v>
      </c>
      <c r="F433" s="179" t="s">
        <v>715</v>
      </c>
      <c r="G433" s="382" t="str">
        <f>IF(E433=0,"",VLOOKUP(E433,Nummern!$A$2:$H$540,3,FALSE))</f>
        <v>Oberösterreich Herren 2</v>
      </c>
      <c r="H433" s="383" t="e">
        <f>IF(I433="","",VLOOKUP(I433,Nummern!$A$2:$H$540,2,FALSE))</f>
        <v>#N/A</v>
      </c>
      <c r="I433" s="180" t="str">
        <f>IF(E433=0,"",VLOOKUP(E433,Nummern!$A$2:$H$540,5,FALSE))</f>
        <v>M</v>
      </c>
    </row>
    <row r="434" spans="1:9" ht="9.75" customHeight="1" thickTop="1" thickBot="1">
      <c r="A434" s="195"/>
      <c r="B434" s="197"/>
      <c r="C434" s="177"/>
      <c r="D434" s="172"/>
      <c r="E434" s="181"/>
      <c r="F434" s="181"/>
      <c r="G434" s="182"/>
      <c r="H434" s="183"/>
      <c r="I434" s="184"/>
    </row>
    <row r="435" spans="1:9" ht="13.5" customHeight="1" thickBot="1">
      <c r="A435" s="195"/>
      <c r="B435" s="197"/>
      <c r="C435" s="177" t="s">
        <v>701</v>
      </c>
      <c r="D435" s="172"/>
      <c r="E435" s="185" t="s">
        <v>654</v>
      </c>
      <c r="F435" s="185" t="s">
        <v>655</v>
      </c>
      <c r="G435" s="185" t="s">
        <v>656</v>
      </c>
      <c r="H435" s="185" t="s">
        <v>657</v>
      </c>
      <c r="I435" s="185" t="s">
        <v>658</v>
      </c>
    </row>
    <row r="436" spans="1:9" ht="20.100000000000001" customHeight="1">
      <c r="A436" s="195"/>
      <c r="B436" s="197"/>
      <c r="C436" s="177" t="s">
        <v>702</v>
      </c>
      <c r="D436" s="172"/>
      <c r="E436" s="186">
        <v>2</v>
      </c>
      <c r="F436" s="187">
        <f>Eingabe!H86</f>
        <v>85</v>
      </c>
      <c r="G436" s="187">
        <f>Eingabe!I86</f>
        <v>27</v>
      </c>
      <c r="H436" s="188">
        <f>Eingabe!J86</f>
        <v>112</v>
      </c>
      <c r="I436" s="187">
        <f>Eingabe!K86</f>
        <v>4</v>
      </c>
    </row>
    <row r="437" spans="1:9" ht="20.100000000000001" customHeight="1">
      <c r="A437" s="195"/>
      <c r="B437" s="197"/>
      <c r="C437" s="177" t="s">
        <v>703</v>
      </c>
      <c r="D437" s="172"/>
      <c r="E437" s="186">
        <v>1</v>
      </c>
      <c r="F437" s="187">
        <f>Eingabe!B88</f>
        <v>86</v>
      </c>
      <c r="G437" s="187">
        <f>Eingabe!C88</f>
        <v>34</v>
      </c>
      <c r="H437" s="188">
        <f>Eingabe!D88</f>
        <v>120</v>
      </c>
      <c r="I437" s="187">
        <f>Eingabe!E88</f>
        <v>2</v>
      </c>
    </row>
    <row r="438" spans="1:9" ht="20.100000000000001" customHeight="1">
      <c r="A438" s="195"/>
      <c r="B438" s="197"/>
      <c r="C438" s="177" t="s">
        <v>704</v>
      </c>
      <c r="D438" s="172"/>
      <c r="E438" s="186">
        <v>3</v>
      </c>
      <c r="F438" s="187">
        <f>Eingabe!N90</f>
        <v>87</v>
      </c>
      <c r="G438" s="187">
        <f>Eingabe!O90</f>
        <v>50</v>
      </c>
      <c r="H438" s="188">
        <f>Eingabe!P90</f>
        <v>137</v>
      </c>
      <c r="I438" s="187">
        <f>Eingabe!Q90</f>
        <v>4</v>
      </c>
    </row>
    <row r="439" spans="1:9" ht="20.100000000000001" customHeight="1" thickBot="1">
      <c r="A439" s="195"/>
      <c r="B439" s="197"/>
      <c r="C439" s="171"/>
      <c r="D439" s="172"/>
      <c r="E439" s="189">
        <v>4</v>
      </c>
      <c r="F439" s="190">
        <f>Eingabe!T92</f>
        <v>87</v>
      </c>
      <c r="G439" s="190">
        <f>Eingabe!U92</f>
        <v>36</v>
      </c>
      <c r="H439" s="191">
        <f>Eingabe!V92</f>
        <v>123</v>
      </c>
      <c r="I439" s="190">
        <f>Eingabe!W92</f>
        <v>2</v>
      </c>
    </row>
    <row r="440" spans="1:9" ht="24" customHeight="1" thickBot="1">
      <c r="A440" s="195"/>
      <c r="B440" s="197"/>
      <c r="C440" s="171"/>
      <c r="D440" s="172"/>
      <c r="E440" s="192"/>
      <c r="F440" s="193">
        <f>SUM(F436:F439)</f>
        <v>345</v>
      </c>
      <c r="G440" s="193">
        <f>SUM(G436:G439)</f>
        <v>147</v>
      </c>
      <c r="H440" s="193">
        <f>SUM(H436:H439)</f>
        <v>492</v>
      </c>
      <c r="I440" s="194">
        <f>SUM(I436:I439)</f>
        <v>12</v>
      </c>
    </row>
    <row r="441" spans="1:9" ht="120" customHeight="1" thickBot="1">
      <c r="A441" s="210"/>
      <c r="B441" s="197"/>
      <c r="C441" s="171"/>
      <c r="D441" s="172"/>
      <c r="E441" s="171"/>
      <c r="F441" s="171"/>
      <c r="G441" s="171"/>
      <c r="H441" s="171"/>
      <c r="I441" s="171"/>
    </row>
    <row r="442" spans="1:9" ht="21.75" customHeight="1">
      <c r="A442" s="195"/>
      <c r="B442" s="197"/>
      <c r="C442" s="171"/>
      <c r="D442" s="172"/>
      <c r="E442" s="174" t="s">
        <v>716</v>
      </c>
      <c r="F442" s="175" t="s">
        <v>659</v>
      </c>
      <c r="G442" s="380" t="str">
        <f>IF(E443=0,"",VLOOKUP(E443,Nummern!$A$2:$H$540,2,FALSE))</f>
        <v>DIRNBERGER Gottfried</v>
      </c>
      <c r="H442" s="381" t="e">
        <f>IF(I442="","",VLOOKUP(I442,Nummern!$A$2:$H$540,2,FALSE))</f>
        <v>#N/A</v>
      </c>
      <c r="I442" s="176" t="str">
        <f>IF(E443=0,"",VLOOKUP(E443,Nummern!$A$2:$H$540,7,FALSE))</f>
        <v>W</v>
      </c>
    </row>
    <row r="443" spans="1:9" ht="21.75" customHeight="1" thickBot="1">
      <c r="A443" s="195"/>
      <c r="B443" s="197"/>
      <c r="C443" s="177"/>
      <c r="D443" s="172"/>
      <c r="E443" s="178">
        <f>'Startplan BMF BM Wels2015'!I25</f>
        <v>146</v>
      </c>
      <c r="F443" s="179" t="s">
        <v>715</v>
      </c>
      <c r="G443" s="382" t="str">
        <f>IF(E443=0,"",VLOOKUP(E443,Nummern!$A$2:$H$540,3,FALSE))</f>
        <v>Wien Herren</v>
      </c>
      <c r="H443" s="383" t="e">
        <f>IF(I443="","",VLOOKUP(I443,Nummern!$A$2:$H$540,2,FALSE))</f>
        <v>#N/A</v>
      </c>
      <c r="I443" s="180" t="str">
        <f>IF(E443=0,"",VLOOKUP(E443,Nummern!$A$2:$H$540,5,FALSE))</f>
        <v>M</v>
      </c>
    </row>
    <row r="444" spans="1:9" ht="9.75" customHeight="1" thickTop="1" thickBot="1">
      <c r="A444" s="195"/>
      <c r="B444" s="197"/>
      <c r="C444" s="177"/>
      <c r="D444" s="172"/>
      <c r="E444" s="181"/>
      <c r="F444" s="181"/>
      <c r="G444" s="182"/>
      <c r="H444" s="183"/>
      <c r="I444" s="184"/>
    </row>
    <row r="445" spans="1:9" ht="13.5" customHeight="1" thickBot="1">
      <c r="A445" s="195"/>
      <c r="B445" s="197"/>
      <c r="C445" s="177" t="s">
        <v>701</v>
      </c>
      <c r="D445" s="172"/>
      <c r="E445" s="185" t="s">
        <v>654</v>
      </c>
      <c r="F445" s="185" t="s">
        <v>655</v>
      </c>
      <c r="G445" s="185" t="s">
        <v>656</v>
      </c>
      <c r="H445" s="185" t="s">
        <v>657</v>
      </c>
      <c r="I445" s="185" t="s">
        <v>658</v>
      </c>
    </row>
    <row r="446" spans="1:9" ht="20.100000000000001" customHeight="1">
      <c r="A446" s="195"/>
      <c r="B446" s="197"/>
      <c r="C446" s="177" t="s">
        <v>702</v>
      </c>
      <c r="D446" s="172"/>
      <c r="E446" s="186">
        <v>3</v>
      </c>
      <c r="F446" s="187">
        <f>Eingabe!N86</f>
        <v>97</v>
      </c>
      <c r="G446" s="187">
        <f>Eingabe!O86</f>
        <v>63</v>
      </c>
      <c r="H446" s="188">
        <f>Eingabe!P86</f>
        <v>160</v>
      </c>
      <c r="I446" s="187">
        <f>Eingabe!Q86</f>
        <v>0</v>
      </c>
    </row>
    <row r="447" spans="1:9" ht="20.100000000000001" customHeight="1">
      <c r="A447" s="195"/>
      <c r="B447" s="197"/>
      <c r="C447" s="177" t="s">
        <v>703</v>
      </c>
      <c r="D447" s="172"/>
      <c r="E447" s="186">
        <v>4</v>
      </c>
      <c r="F447" s="187">
        <f>Eingabe!T88</f>
        <v>102</v>
      </c>
      <c r="G447" s="187">
        <f>Eingabe!U88</f>
        <v>42</v>
      </c>
      <c r="H447" s="188">
        <f>Eingabe!V88</f>
        <v>144</v>
      </c>
      <c r="I447" s="187">
        <f>Eingabe!W88</f>
        <v>1</v>
      </c>
    </row>
    <row r="448" spans="1:9" ht="20.100000000000001" customHeight="1">
      <c r="A448" s="195"/>
      <c r="B448" s="197"/>
      <c r="C448" s="177" t="s">
        <v>704</v>
      </c>
      <c r="D448" s="172"/>
      <c r="E448" s="186">
        <v>6</v>
      </c>
      <c r="F448" s="187">
        <f>Eingabe!AF90</f>
        <v>82</v>
      </c>
      <c r="G448" s="187">
        <f>Eingabe!AG90</f>
        <v>45</v>
      </c>
      <c r="H448" s="188">
        <f>Eingabe!AH90</f>
        <v>127</v>
      </c>
      <c r="I448" s="187">
        <f>Eingabe!AI90</f>
        <v>0</v>
      </c>
    </row>
    <row r="449" spans="1:9" ht="20.100000000000001" customHeight="1" thickBot="1">
      <c r="A449" s="195"/>
      <c r="B449" s="197"/>
      <c r="C449" s="171"/>
      <c r="D449" s="172"/>
      <c r="E449" s="189">
        <v>5</v>
      </c>
      <c r="F449" s="190">
        <f>Eingabe!Z92</f>
        <v>102</v>
      </c>
      <c r="G449" s="190">
        <f>Eingabe!AA92</f>
        <v>59</v>
      </c>
      <c r="H449" s="191">
        <f>Eingabe!AB92</f>
        <v>161</v>
      </c>
      <c r="I449" s="190">
        <f>Eingabe!AC92</f>
        <v>0</v>
      </c>
    </row>
    <row r="450" spans="1:9" ht="24" customHeight="1" thickBot="1">
      <c r="A450" s="195"/>
      <c r="B450" s="197"/>
      <c r="C450" s="171"/>
      <c r="D450" s="172"/>
      <c r="E450" s="192"/>
      <c r="F450" s="193">
        <f>SUM(F446:F449)</f>
        <v>383</v>
      </c>
      <c r="G450" s="193">
        <f>SUM(G446:G449)</f>
        <v>209</v>
      </c>
      <c r="H450" s="193">
        <f>SUM(H446:H449)</f>
        <v>592</v>
      </c>
      <c r="I450" s="194">
        <f>SUM(I446:I449)</f>
        <v>1</v>
      </c>
    </row>
    <row r="451" spans="1:9" ht="4.5" customHeight="1" thickBot="1">
      <c r="A451" s="86"/>
      <c r="B451" s="86"/>
      <c r="C451" s="171"/>
      <c r="D451" s="172"/>
      <c r="E451" s="171"/>
      <c r="F451" s="173"/>
      <c r="G451" s="173"/>
      <c r="H451" s="173"/>
      <c r="I451" s="173"/>
    </row>
    <row r="452" spans="1:9" ht="21.75" customHeight="1">
      <c r="A452" s="195"/>
      <c r="B452" s="197"/>
      <c r="C452" s="171"/>
      <c r="D452" s="172"/>
      <c r="E452" s="174" t="s">
        <v>716</v>
      </c>
      <c r="F452" s="175" t="s">
        <v>659</v>
      </c>
      <c r="G452" s="384" t="str">
        <f>IF(E453=0,"",VLOOKUP(E453,Nummern!$A$2:$H$540,2,FALSE))</f>
        <v>LARNDORFER Peter</v>
      </c>
      <c r="H452" s="385" t="e">
        <f>IF(I452="","",VLOOKUP(I452,Nummern!$A$2:$H$540,2,FALSE))</f>
        <v>#N/A</v>
      </c>
      <c r="I452" s="176" t="str">
        <f>IF(E453=0,"",VLOOKUP(E453,Nummern!$A$2:$H$540,7,FALSE))</f>
        <v>OÖ 3</v>
      </c>
    </row>
    <row r="453" spans="1:9" ht="21.75" customHeight="1" thickBot="1">
      <c r="A453" s="195"/>
      <c r="B453" s="197"/>
      <c r="C453" s="177"/>
      <c r="D453" s="172"/>
      <c r="E453" s="178">
        <f>'Startplan BMF BM Wels2015'!L25</f>
        <v>139</v>
      </c>
      <c r="F453" s="179" t="s">
        <v>715</v>
      </c>
      <c r="G453" s="386" t="str">
        <f>IF(E453=0,"",VLOOKUP(E453,Nummern!$A$2:$H$540,3,FALSE))</f>
        <v>Öberösterreich Herren 3</v>
      </c>
      <c r="H453" s="387" t="e">
        <f>IF(I453="","",VLOOKUP(I453,Nummern!$A$2:$H$540,2,FALSE))</f>
        <v>#N/A</v>
      </c>
      <c r="I453" s="180" t="str">
        <f>IF(E453=0,"",VLOOKUP(E453,Nummern!$A$2:$H$540,5,FALSE))</f>
        <v>M</v>
      </c>
    </row>
    <row r="454" spans="1:9" ht="9.75" customHeight="1" thickTop="1" thickBot="1">
      <c r="A454" s="195"/>
      <c r="B454" s="197"/>
      <c r="C454" s="177"/>
      <c r="D454" s="172"/>
      <c r="E454" s="181"/>
      <c r="F454" s="181"/>
      <c r="G454" s="182"/>
      <c r="H454" s="183"/>
      <c r="I454" s="184"/>
    </row>
    <row r="455" spans="1:9" ht="13.5" customHeight="1" thickBot="1">
      <c r="A455" s="195"/>
      <c r="B455" s="197"/>
      <c r="C455" s="177" t="s">
        <v>701</v>
      </c>
      <c r="D455" s="172"/>
      <c r="E455" s="185" t="s">
        <v>654</v>
      </c>
      <c r="F455" s="185" t="s">
        <v>655</v>
      </c>
      <c r="G455" s="185" t="s">
        <v>656</v>
      </c>
      <c r="H455" s="185" t="s">
        <v>657</v>
      </c>
      <c r="I455" s="185" t="s">
        <v>658</v>
      </c>
    </row>
    <row r="456" spans="1:9" ht="20.100000000000001" customHeight="1">
      <c r="A456" s="195"/>
      <c r="B456" s="197"/>
      <c r="C456" s="177" t="s">
        <v>702</v>
      </c>
      <c r="D456" s="172"/>
      <c r="E456" s="186">
        <v>4</v>
      </c>
      <c r="F456" s="187">
        <f>Eingabe!T86</f>
        <v>69</v>
      </c>
      <c r="G456" s="187">
        <f>Eingabe!U86</f>
        <v>26</v>
      </c>
      <c r="H456" s="188">
        <f>Eingabe!V86</f>
        <v>95</v>
      </c>
      <c r="I456" s="187">
        <f>Eingabe!W86</f>
        <v>4</v>
      </c>
    </row>
    <row r="457" spans="1:9" ht="20.100000000000001" customHeight="1">
      <c r="A457" s="195"/>
      <c r="B457" s="197"/>
      <c r="C457" s="177" t="s">
        <v>703</v>
      </c>
      <c r="D457" s="172"/>
      <c r="E457" s="186">
        <v>3</v>
      </c>
      <c r="F457" s="187">
        <f>Eingabe!N88</f>
        <v>81</v>
      </c>
      <c r="G457" s="187">
        <f>Eingabe!O88</f>
        <v>17</v>
      </c>
      <c r="H457" s="188">
        <f>Eingabe!P88</f>
        <v>98</v>
      </c>
      <c r="I457" s="187">
        <f>Eingabe!Q88</f>
        <v>7</v>
      </c>
    </row>
    <row r="458" spans="1:9" ht="20.100000000000001" customHeight="1">
      <c r="A458" s="195"/>
      <c r="B458" s="197"/>
      <c r="C458" s="177" t="s">
        <v>704</v>
      </c>
      <c r="D458" s="172"/>
      <c r="E458" s="186">
        <v>5</v>
      </c>
      <c r="F458" s="187">
        <f>Eingabe!Z90</f>
        <v>78</v>
      </c>
      <c r="G458" s="187">
        <f>Eingabe!AA90</f>
        <v>25</v>
      </c>
      <c r="H458" s="188">
        <f>Eingabe!AB90</f>
        <v>103</v>
      </c>
      <c r="I458" s="187">
        <f>Eingabe!AC90</f>
        <v>4</v>
      </c>
    </row>
    <row r="459" spans="1:9" ht="20.100000000000001" customHeight="1" thickBot="1">
      <c r="A459" s="195"/>
      <c r="B459" s="197"/>
      <c r="C459" s="171"/>
      <c r="D459" s="172"/>
      <c r="E459" s="189">
        <v>6</v>
      </c>
      <c r="F459" s="190">
        <f>Eingabe!AF92</f>
        <v>91</v>
      </c>
      <c r="G459" s="190">
        <f>Eingabe!AG92</f>
        <v>62</v>
      </c>
      <c r="H459" s="191">
        <f>Eingabe!AH92</f>
        <v>153</v>
      </c>
      <c r="I459" s="190">
        <f>Eingabe!AI92</f>
        <v>1</v>
      </c>
    </row>
    <row r="460" spans="1:9" ht="24" customHeight="1" thickBot="1">
      <c r="A460" s="195"/>
      <c r="B460" s="197"/>
      <c r="C460" s="171"/>
      <c r="D460" s="172"/>
      <c r="E460" s="192"/>
      <c r="F460" s="193">
        <f>SUM(F456:F459)</f>
        <v>319</v>
      </c>
      <c r="G460" s="193">
        <f>SUM(G456:G459)</f>
        <v>130</v>
      </c>
      <c r="H460" s="193">
        <f>SUM(H456:H459)</f>
        <v>449</v>
      </c>
      <c r="I460" s="194">
        <f>SUM(I456:I459)</f>
        <v>16</v>
      </c>
    </row>
    <row r="461" spans="1:9" ht="120" customHeight="1" thickBot="1">
      <c r="A461" s="210"/>
      <c r="B461" s="197"/>
      <c r="C461" s="171"/>
      <c r="D461" s="172"/>
      <c r="E461" s="171"/>
      <c r="F461" s="171"/>
      <c r="G461" s="171"/>
      <c r="H461" s="171"/>
      <c r="I461" s="171"/>
    </row>
    <row r="462" spans="1:9" ht="21.75" customHeight="1">
      <c r="A462" s="195"/>
      <c r="B462" s="197"/>
      <c r="C462" s="171"/>
      <c r="D462" s="172"/>
      <c r="E462" s="174" t="s">
        <v>716</v>
      </c>
      <c r="F462" s="175" t="s">
        <v>659</v>
      </c>
      <c r="G462" s="384" t="str">
        <f>IF(E463=0,"",VLOOKUP(E463,Nummern!$A$2:$H$540,2,FALSE))</f>
        <v>IVANSICH Rudolf</v>
      </c>
      <c r="H462" s="385" t="e">
        <f>IF(I462="","",VLOOKUP(I462,Nummern!$A$2:$H$540,2,FALSE))</f>
        <v>#N/A</v>
      </c>
      <c r="I462" s="176" t="str">
        <f>IF(E463=0,"",VLOOKUP(E463,Nummern!$A$2:$H$540,7,FALSE))</f>
        <v>B</v>
      </c>
    </row>
    <row r="463" spans="1:9" ht="21.75" customHeight="1" thickBot="1">
      <c r="A463" s="195"/>
      <c r="B463" s="197"/>
      <c r="C463" s="177"/>
      <c r="D463" s="172"/>
      <c r="E463" s="178">
        <f>'Startplan BMF BM Wels2015'!O25</f>
        <v>156</v>
      </c>
      <c r="F463" s="179" t="s">
        <v>715</v>
      </c>
      <c r="G463" s="382" t="str">
        <f>IF(E463=0,"",VLOOKUP(E463,Nummern!$A$2:$H$540,3,FALSE))</f>
        <v xml:space="preserve">Burgenland Herren </v>
      </c>
      <c r="H463" s="383" t="e">
        <f>IF(I463="","",VLOOKUP(I463,Nummern!$A$2:$H$540,2,FALSE))</f>
        <v>#N/A</v>
      </c>
      <c r="I463" s="180" t="str">
        <f>IF(E463=0,"",VLOOKUP(E463,Nummern!$A$2:$H$540,5,FALSE))</f>
        <v>M</v>
      </c>
    </row>
    <row r="464" spans="1:9" ht="9.75" customHeight="1" thickTop="1" thickBot="1">
      <c r="A464" s="195"/>
      <c r="B464" s="197"/>
      <c r="C464" s="177"/>
      <c r="D464" s="172"/>
      <c r="E464" s="181"/>
      <c r="F464" s="181"/>
      <c r="G464" s="182"/>
      <c r="H464" s="183"/>
      <c r="I464" s="184"/>
    </row>
    <row r="465" spans="1:9" ht="13.5" customHeight="1" thickBot="1">
      <c r="A465" s="195"/>
      <c r="B465" s="197"/>
      <c r="C465" s="177" t="s">
        <v>701</v>
      </c>
      <c r="D465" s="172"/>
      <c r="E465" s="185" t="s">
        <v>654</v>
      </c>
      <c r="F465" s="185" t="s">
        <v>655</v>
      </c>
      <c r="G465" s="185" t="s">
        <v>656</v>
      </c>
      <c r="H465" s="185" t="s">
        <v>657</v>
      </c>
      <c r="I465" s="185" t="s">
        <v>658</v>
      </c>
    </row>
    <row r="466" spans="1:9" ht="20.100000000000001" customHeight="1">
      <c r="A466" s="195"/>
      <c r="B466" s="197"/>
      <c r="C466" s="177" t="s">
        <v>702</v>
      </c>
      <c r="D466" s="172"/>
      <c r="E466" s="186">
        <v>5</v>
      </c>
      <c r="F466" s="187">
        <f>Eingabe!Z86</f>
        <v>79</v>
      </c>
      <c r="G466" s="187">
        <f>Eingabe!AA86</f>
        <v>44</v>
      </c>
      <c r="H466" s="188">
        <f>Eingabe!AB86</f>
        <v>123</v>
      </c>
      <c r="I466" s="187">
        <f>Eingabe!AC86</f>
        <v>2</v>
      </c>
    </row>
    <row r="467" spans="1:9" ht="20.100000000000001" customHeight="1">
      <c r="A467" s="195"/>
      <c r="B467" s="197"/>
      <c r="C467" s="177" t="s">
        <v>703</v>
      </c>
      <c r="D467" s="172"/>
      <c r="E467" s="186">
        <v>6</v>
      </c>
      <c r="F467" s="187">
        <f>Eingabe!AF88</f>
        <v>80</v>
      </c>
      <c r="G467" s="187">
        <f>Eingabe!AG88</f>
        <v>51</v>
      </c>
      <c r="H467" s="188">
        <f>Eingabe!AH88</f>
        <v>131</v>
      </c>
      <c r="I467" s="187">
        <f>Eingabe!AI88</f>
        <v>1</v>
      </c>
    </row>
    <row r="468" spans="1:9" ht="20.100000000000001" customHeight="1">
      <c r="A468" s="195"/>
      <c r="B468" s="197"/>
      <c r="C468" s="177" t="s">
        <v>704</v>
      </c>
      <c r="D468" s="172"/>
      <c r="E468" s="186">
        <f>Eingabe!G123</f>
        <v>2</v>
      </c>
      <c r="F468" s="187">
        <f>Eingabe!H90</f>
        <v>89</v>
      </c>
      <c r="G468" s="187">
        <f>Eingabe!I90</f>
        <v>43</v>
      </c>
      <c r="H468" s="188">
        <f>Eingabe!J90</f>
        <v>132</v>
      </c>
      <c r="I468" s="187">
        <f>Eingabe!K90</f>
        <v>2</v>
      </c>
    </row>
    <row r="469" spans="1:9" ht="20.100000000000001" customHeight="1" thickBot="1">
      <c r="A469" s="195"/>
      <c r="B469" s="197"/>
      <c r="C469" s="171"/>
      <c r="D469" s="172"/>
      <c r="E469" s="189">
        <f>Eingabe!A125</f>
        <v>1</v>
      </c>
      <c r="F469" s="190">
        <f>Eingabe!B92</f>
        <v>73</v>
      </c>
      <c r="G469" s="190">
        <f>Eingabe!C92</f>
        <v>54</v>
      </c>
      <c r="H469" s="191">
        <f>Eingabe!D92</f>
        <v>127</v>
      </c>
      <c r="I469" s="190">
        <f>Eingabe!E92</f>
        <v>1</v>
      </c>
    </row>
    <row r="470" spans="1:9" ht="24" customHeight="1" thickBot="1">
      <c r="A470" s="195"/>
      <c r="B470" s="197"/>
      <c r="C470" s="171"/>
      <c r="D470" s="172"/>
      <c r="E470" s="192"/>
      <c r="F470" s="193">
        <f>SUM(F466:F469)</f>
        <v>321</v>
      </c>
      <c r="G470" s="193">
        <f>SUM(G466:G469)</f>
        <v>192</v>
      </c>
      <c r="H470" s="193">
        <f>SUM(H466:H469)</f>
        <v>513</v>
      </c>
      <c r="I470" s="194">
        <f>SUM(I466:I469)</f>
        <v>6</v>
      </c>
    </row>
    <row r="471" spans="1:9" ht="120" customHeight="1" thickBot="1">
      <c r="A471" s="210"/>
      <c r="B471" s="197"/>
      <c r="C471" s="171"/>
      <c r="D471" s="172"/>
      <c r="E471" s="171"/>
      <c r="F471" s="171"/>
      <c r="G471" s="171"/>
      <c r="H471" s="171"/>
      <c r="I471" s="171"/>
    </row>
    <row r="472" spans="1:9" ht="21.75" customHeight="1">
      <c r="A472" s="195"/>
      <c r="B472" s="197"/>
      <c r="C472" s="171"/>
      <c r="D472" s="172"/>
      <c r="E472" s="174" t="s">
        <v>716</v>
      </c>
      <c r="F472" s="175" t="s">
        <v>659</v>
      </c>
      <c r="G472" s="384" t="str">
        <f>IF(E473=0,"",VLOOKUP(E473,Nummern!$A$2:$H$540,2,FALSE))</f>
        <v>WILFLING Ursula</v>
      </c>
      <c r="H472" s="385" t="e">
        <f>IF(I472="","",VLOOKUP(I472,Nummern!$A$2:$H$540,2,FALSE))</f>
        <v>#N/A</v>
      </c>
      <c r="I472" s="176" t="str">
        <f>IF(E473=0,"",VLOOKUP(E473,Nummern!$A$2:$H$540,7,FALSE))</f>
        <v>StmD</v>
      </c>
    </row>
    <row r="473" spans="1:9" ht="21.75" customHeight="1" thickBot="1">
      <c r="A473" s="195"/>
      <c r="B473" s="197"/>
      <c r="C473" s="177"/>
      <c r="D473" s="172"/>
      <c r="E473" s="178">
        <f>'Startplan BMF BM Wels2015'!R25</f>
        <v>110</v>
      </c>
      <c r="F473" s="179" t="s">
        <v>715</v>
      </c>
      <c r="G473" s="382" t="str">
        <f>IF(E473=0,"",VLOOKUP(E473,Nummern!$A$2:$H$540,3,FALSE))</f>
        <v>Steiermark Damen</v>
      </c>
      <c r="H473" s="383" t="e">
        <f>IF(I473="","",VLOOKUP(I473,Nummern!$A$2:$H$540,2,FALSE))</f>
        <v>#N/A</v>
      </c>
      <c r="I473" s="180" t="str">
        <f>IF(E473=0,"",VLOOKUP(E473,Nummern!$A$2:$H$540,5,FALSE))</f>
        <v>W</v>
      </c>
    </row>
    <row r="474" spans="1:9" ht="9.75" customHeight="1" thickTop="1" thickBot="1">
      <c r="A474" s="195"/>
      <c r="B474" s="197"/>
      <c r="C474" s="177"/>
      <c r="D474" s="172"/>
      <c r="E474" s="181"/>
      <c r="F474" s="181"/>
      <c r="G474" s="182"/>
      <c r="H474" s="183"/>
      <c r="I474" s="184"/>
    </row>
    <row r="475" spans="1:9" ht="13.5" customHeight="1" thickBot="1">
      <c r="A475" s="195"/>
      <c r="B475" s="197"/>
      <c r="C475" s="177" t="s">
        <v>701</v>
      </c>
      <c r="D475" s="172"/>
      <c r="E475" s="185" t="s">
        <v>654</v>
      </c>
      <c r="F475" s="185" t="s">
        <v>655</v>
      </c>
      <c r="G475" s="185" t="s">
        <v>656</v>
      </c>
      <c r="H475" s="185" t="s">
        <v>657</v>
      </c>
      <c r="I475" s="185" t="s">
        <v>658</v>
      </c>
    </row>
    <row r="476" spans="1:9" ht="20.100000000000001" customHeight="1">
      <c r="A476" s="195"/>
      <c r="B476" s="197"/>
      <c r="C476" s="177" t="s">
        <v>702</v>
      </c>
      <c r="D476" s="172"/>
      <c r="E476" s="186">
        <v>6</v>
      </c>
      <c r="F476" s="187">
        <f>Eingabe!AF86</f>
        <v>90</v>
      </c>
      <c r="G476" s="187">
        <f>Eingabe!AG86</f>
        <v>26</v>
      </c>
      <c r="H476" s="188">
        <f>Eingabe!AH86</f>
        <v>116</v>
      </c>
      <c r="I476" s="187">
        <f>Eingabe!AI86</f>
        <v>6</v>
      </c>
    </row>
    <row r="477" spans="1:9" ht="20.100000000000001" customHeight="1">
      <c r="A477" s="195"/>
      <c r="B477" s="197"/>
      <c r="C477" s="177" t="s">
        <v>703</v>
      </c>
      <c r="D477" s="172"/>
      <c r="E477" s="186">
        <v>5</v>
      </c>
      <c r="F477" s="187">
        <f>Eingabe!Z88</f>
        <v>88</v>
      </c>
      <c r="G477" s="187">
        <f>Eingabe!AA88</f>
        <v>26</v>
      </c>
      <c r="H477" s="188">
        <f>Eingabe!AB88</f>
        <v>114</v>
      </c>
      <c r="I477" s="187">
        <f>Eingabe!AC88</f>
        <v>6</v>
      </c>
    </row>
    <row r="478" spans="1:9" ht="20.100000000000001" customHeight="1">
      <c r="A478" s="195"/>
      <c r="B478" s="197"/>
      <c r="C478" s="177" t="s">
        <v>704</v>
      </c>
      <c r="D478" s="172"/>
      <c r="E478" s="186">
        <f>Eingabe!A123</f>
        <v>1</v>
      </c>
      <c r="F478" s="187">
        <f>Eingabe!B90</f>
        <v>87</v>
      </c>
      <c r="G478" s="187">
        <f>Eingabe!C90</f>
        <v>34</v>
      </c>
      <c r="H478" s="188">
        <f>Eingabe!D90</f>
        <v>121</v>
      </c>
      <c r="I478" s="187">
        <f>Eingabe!E90</f>
        <v>4</v>
      </c>
    </row>
    <row r="479" spans="1:9" ht="20.100000000000001" customHeight="1" thickBot="1">
      <c r="A479" s="195"/>
      <c r="B479" s="197"/>
      <c r="C479" s="171"/>
      <c r="D479" s="172"/>
      <c r="E479" s="189">
        <f>Eingabe!G125</f>
        <v>2</v>
      </c>
      <c r="F479" s="190">
        <f>Eingabe!H92</f>
        <v>73</v>
      </c>
      <c r="G479" s="190">
        <f>Eingabe!I92</f>
        <v>32</v>
      </c>
      <c r="H479" s="191">
        <f>Eingabe!J92</f>
        <v>105</v>
      </c>
      <c r="I479" s="190">
        <f>Eingabe!K92</f>
        <v>3</v>
      </c>
    </row>
    <row r="480" spans="1:9" ht="24" customHeight="1" thickBot="1">
      <c r="A480" s="195"/>
      <c r="B480" s="197"/>
      <c r="C480" s="171"/>
      <c r="D480" s="172"/>
      <c r="E480" s="192"/>
      <c r="F480" s="193">
        <f>SUM(F476:F479)</f>
        <v>338</v>
      </c>
      <c r="G480" s="193">
        <f>SUM(G476:G479)</f>
        <v>118</v>
      </c>
      <c r="H480" s="193">
        <f>SUM(H476:H479)</f>
        <v>456</v>
      </c>
      <c r="I480" s="194">
        <f>SUM(I476:I479)</f>
        <v>19</v>
      </c>
    </row>
    <row r="481" spans="1:9" ht="4.5" customHeight="1" thickBot="1">
      <c r="A481" s="86"/>
      <c r="B481" s="86"/>
      <c r="C481" s="171"/>
      <c r="D481" s="172"/>
      <c r="E481" s="171"/>
      <c r="F481" s="173"/>
      <c r="G481" s="173"/>
      <c r="H481" s="173"/>
      <c r="I481" s="173"/>
    </row>
    <row r="482" spans="1:9" ht="21.75" customHeight="1">
      <c r="A482" s="195"/>
      <c r="B482" s="197"/>
      <c r="C482" s="171"/>
      <c r="D482" s="172"/>
      <c r="E482" s="174" t="s">
        <v>716</v>
      </c>
      <c r="F482" s="175" t="s">
        <v>659</v>
      </c>
      <c r="G482" s="384" t="str">
        <f>IF(E483=0,"",VLOOKUP(E483,Nummern!$A$2:$H$540,2,FALSE))</f>
        <v>MEIER Walter</v>
      </c>
      <c r="H482" s="385" t="e">
        <f>IF(I482="","",VLOOKUP(I482,Nummern!$A$2:$H$540,2,FALSE))</f>
        <v>#N/A</v>
      </c>
      <c r="I482" s="176" t="str">
        <f>IF(E483=0,"",VLOOKUP(E483,Nummern!$A$2:$H$540,7,FALSE))</f>
        <v>N</v>
      </c>
    </row>
    <row r="483" spans="1:9" ht="21.75" customHeight="1" thickBot="1">
      <c r="A483" s="195"/>
      <c r="B483" s="197"/>
      <c r="C483" s="177"/>
      <c r="D483" s="172"/>
      <c r="E483" s="178">
        <f>'Startplan BMF BM Wels2015'!C27</f>
        <v>151</v>
      </c>
      <c r="F483" s="179" t="s">
        <v>715</v>
      </c>
      <c r="G483" s="382" t="str">
        <f>IF(E483=0,"",VLOOKUP(E483,Nummern!$A$2:$H$540,3,FALSE))</f>
        <v>Niederösterreich Herren</v>
      </c>
      <c r="H483" s="383" t="e">
        <f>IF(I483="","",VLOOKUP(I483,Nummern!$A$2:$H$540,2,FALSE))</f>
        <v>#N/A</v>
      </c>
      <c r="I483" s="180" t="str">
        <f>IF(E483=0,"",VLOOKUP(E483,Nummern!$A$2:$H$540,5,FALSE))</f>
        <v>M</v>
      </c>
    </row>
    <row r="484" spans="1:9" ht="9.75" customHeight="1" thickTop="1" thickBot="1">
      <c r="A484" s="195"/>
      <c r="B484" s="197"/>
      <c r="C484" s="177"/>
      <c r="D484" s="172"/>
      <c r="E484" s="181"/>
      <c r="F484" s="181"/>
      <c r="G484" s="182"/>
      <c r="H484" s="183"/>
      <c r="I484" s="184"/>
    </row>
    <row r="485" spans="1:9" ht="13.5" customHeight="1" thickBot="1">
      <c r="A485" s="195"/>
      <c r="B485" s="197"/>
      <c r="C485" s="177" t="s">
        <v>701</v>
      </c>
      <c r="D485" s="172"/>
      <c r="E485" s="185" t="s">
        <v>654</v>
      </c>
      <c r="F485" s="185" t="s">
        <v>655</v>
      </c>
      <c r="G485" s="185" t="s">
        <v>656</v>
      </c>
      <c r="H485" s="185" t="s">
        <v>657</v>
      </c>
      <c r="I485" s="185" t="s">
        <v>658</v>
      </c>
    </row>
    <row r="486" spans="1:9" ht="20.100000000000001" customHeight="1">
      <c r="A486" s="195"/>
      <c r="B486" s="197"/>
      <c r="C486" s="177" t="s">
        <v>702</v>
      </c>
      <c r="D486" s="172"/>
      <c r="E486" s="186">
        <f>Eingabe!A130</f>
        <v>1</v>
      </c>
      <c r="F486" s="187">
        <f>Eingabe!B97</f>
        <v>88</v>
      </c>
      <c r="G486" s="187">
        <f>Eingabe!C97</f>
        <v>44</v>
      </c>
      <c r="H486" s="188">
        <f>Eingabe!D97</f>
        <v>132</v>
      </c>
      <c r="I486" s="187">
        <f>Eingabe!E97</f>
        <v>3</v>
      </c>
    </row>
    <row r="487" spans="1:9" ht="20.100000000000001" customHeight="1">
      <c r="A487" s="195"/>
      <c r="B487" s="197"/>
      <c r="C487" s="177" t="s">
        <v>703</v>
      </c>
      <c r="D487" s="172"/>
      <c r="E487" s="186">
        <f>Eingabe!G132</f>
        <v>2</v>
      </c>
      <c r="F487" s="187">
        <f>Eingabe!H99</f>
        <v>84</v>
      </c>
      <c r="G487" s="187">
        <f>Eingabe!I99</f>
        <v>35</v>
      </c>
      <c r="H487" s="188">
        <f>Eingabe!J99</f>
        <v>119</v>
      </c>
      <c r="I487" s="187">
        <f>Eingabe!K99</f>
        <v>3</v>
      </c>
    </row>
    <row r="488" spans="1:9" ht="20.100000000000001" customHeight="1">
      <c r="A488" s="195"/>
      <c r="B488" s="197"/>
      <c r="C488" s="177" t="s">
        <v>704</v>
      </c>
      <c r="D488" s="172"/>
      <c r="E488" s="186">
        <f>Eingabe!S134</f>
        <v>4</v>
      </c>
      <c r="F488" s="187">
        <f>Eingabe!T101</f>
        <v>103</v>
      </c>
      <c r="G488" s="187">
        <f>Eingabe!U101</f>
        <v>51</v>
      </c>
      <c r="H488" s="188">
        <f>Eingabe!V101</f>
        <v>154</v>
      </c>
      <c r="I488" s="187">
        <f>Eingabe!W101</f>
        <v>3</v>
      </c>
    </row>
    <row r="489" spans="1:9" ht="20.100000000000001" customHeight="1" thickBot="1">
      <c r="A489" s="195"/>
      <c r="B489" s="197"/>
      <c r="C489" s="209"/>
      <c r="D489" s="172"/>
      <c r="E489" s="189">
        <f>Eingabe!M136</f>
        <v>3</v>
      </c>
      <c r="F489" s="190">
        <f>Eingabe!N103</f>
        <v>85</v>
      </c>
      <c r="G489" s="190">
        <f>Eingabe!O103</f>
        <v>41</v>
      </c>
      <c r="H489" s="191">
        <f>Eingabe!P103</f>
        <v>126</v>
      </c>
      <c r="I489" s="190">
        <f>Eingabe!Q103</f>
        <v>1</v>
      </c>
    </row>
    <row r="490" spans="1:9" ht="24" customHeight="1" thickBot="1">
      <c r="A490" s="195"/>
      <c r="B490" s="197"/>
      <c r="C490" s="209"/>
      <c r="D490" s="172"/>
      <c r="E490" s="192"/>
      <c r="F490" s="193">
        <f>SUM(F486:F489)</f>
        <v>360</v>
      </c>
      <c r="G490" s="193">
        <f>SUM(G486:G489)</f>
        <v>171</v>
      </c>
      <c r="H490" s="193">
        <f>SUM(H486:H489)</f>
        <v>531</v>
      </c>
      <c r="I490" s="194">
        <f>SUM(I486:I489)</f>
        <v>10</v>
      </c>
    </row>
    <row r="491" spans="1:9" ht="120" customHeight="1" thickBot="1">
      <c r="A491" s="210"/>
      <c r="B491" s="197"/>
      <c r="C491" s="171"/>
      <c r="D491" s="172"/>
      <c r="E491" s="171"/>
      <c r="F491" s="171"/>
      <c r="G491" s="171"/>
      <c r="H491" s="171"/>
      <c r="I491" s="171"/>
    </row>
    <row r="492" spans="1:9" ht="21.75" customHeight="1">
      <c r="A492" s="195"/>
      <c r="B492" s="197"/>
      <c r="C492" s="171"/>
      <c r="D492" s="172"/>
      <c r="E492" s="174" t="s">
        <v>716</v>
      </c>
      <c r="F492" s="175" t="s">
        <v>659</v>
      </c>
      <c r="G492" s="384" t="str">
        <f>IF(E493=0,"",VLOOKUP(E493,Nummern!$A$2:$H$540,2,FALSE))</f>
        <v>WESELY Jürgen</v>
      </c>
      <c r="H492" s="385" t="e">
        <f>IF(I492="","",VLOOKUP(I492,Nummern!$A$2:$H$540,2,FALSE))</f>
        <v>#N/A</v>
      </c>
      <c r="I492" s="176" t="str">
        <f>IF(E493=0,"",VLOOKUP(E493,Nummern!$A$2:$H$540,7,FALSE))</f>
        <v>Sbg</v>
      </c>
    </row>
    <row r="493" spans="1:9" ht="21.75" customHeight="1" thickBot="1">
      <c r="A493" s="195"/>
      <c r="B493" s="197"/>
      <c r="C493" s="209"/>
      <c r="D493" s="172"/>
      <c r="E493" s="178">
        <f>'Startplan BMF BM Wels2015'!F27</f>
        <v>170</v>
      </c>
      <c r="F493" s="179" t="s">
        <v>715</v>
      </c>
      <c r="G493" s="386" t="str">
        <f>IF(E493=0,"",VLOOKUP(E493,Nummern!$A$2:$H$540,3,FALSE))</f>
        <v xml:space="preserve">Salzburg Herren </v>
      </c>
      <c r="H493" s="387" t="e">
        <f>IF(I493="","",VLOOKUP(I493,Nummern!$A$2:$H$540,2,FALSE))</f>
        <v>#N/A</v>
      </c>
      <c r="I493" s="180" t="str">
        <f>IF(E493=0,"",VLOOKUP(E493,Nummern!$A$2:$H$540,5,FALSE))</f>
        <v>M</v>
      </c>
    </row>
    <row r="494" spans="1:9" ht="9.75" customHeight="1" thickTop="1" thickBot="1">
      <c r="A494" s="195"/>
      <c r="B494" s="197"/>
      <c r="C494" s="209"/>
      <c r="D494" s="172"/>
      <c r="E494" s="181"/>
      <c r="F494" s="181"/>
      <c r="G494" s="182"/>
      <c r="H494" s="183"/>
      <c r="I494" s="184"/>
    </row>
    <row r="495" spans="1:9" ht="13.5" customHeight="1" thickBot="1">
      <c r="A495" s="195"/>
      <c r="B495" s="197"/>
      <c r="C495" s="177" t="s">
        <v>701</v>
      </c>
      <c r="D495" s="172"/>
      <c r="E495" s="185" t="s">
        <v>654</v>
      </c>
      <c r="F495" s="185" t="s">
        <v>655</v>
      </c>
      <c r="G495" s="185" t="s">
        <v>656</v>
      </c>
      <c r="H495" s="185" t="s">
        <v>657</v>
      </c>
      <c r="I495" s="185" t="s">
        <v>658</v>
      </c>
    </row>
    <row r="496" spans="1:9" ht="20.100000000000001" customHeight="1">
      <c r="A496" s="195"/>
      <c r="B496" s="197"/>
      <c r="C496" s="177" t="s">
        <v>702</v>
      </c>
      <c r="D496" s="172"/>
      <c r="E496" s="186">
        <f>Eingabe!G130</f>
        <v>2</v>
      </c>
      <c r="F496" s="187">
        <f>Eingabe!H97</f>
        <v>100</v>
      </c>
      <c r="G496" s="187">
        <f>Eingabe!I97</f>
        <v>44</v>
      </c>
      <c r="H496" s="188">
        <f>Eingabe!J97</f>
        <v>144</v>
      </c>
      <c r="I496" s="187">
        <f>Eingabe!K97</f>
        <v>0</v>
      </c>
    </row>
    <row r="497" spans="1:9" ht="20.100000000000001" customHeight="1">
      <c r="A497" s="195"/>
      <c r="B497" s="197"/>
      <c r="C497" s="177" t="s">
        <v>703</v>
      </c>
      <c r="D497" s="172"/>
      <c r="E497" s="186">
        <f>Eingabe!A132</f>
        <v>1</v>
      </c>
      <c r="F497" s="187">
        <f>Eingabe!B99</f>
        <v>82</v>
      </c>
      <c r="G497" s="187">
        <f>Eingabe!C99</f>
        <v>40</v>
      </c>
      <c r="H497" s="188">
        <f>Eingabe!D99</f>
        <v>122</v>
      </c>
      <c r="I497" s="187">
        <f>Eingabe!E99</f>
        <v>1</v>
      </c>
    </row>
    <row r="498" spans="1:9" ht="20.100000000000001" customHeight="1">
      <c r="A498" s="195"/>
      <c r="B498" s="197"/>
      <c r="C498" s="177" t="s">
        <v>704</v>
      </c>
      <c r="D498" s="172"/>
      <c r="E498" s="186">
        <f>Eingabe!M134</f>
        <v>3</v>
      </c>
      <c r="F498" s="187">
        <f>Eingabe!N101</f>
        <v>90</v>
      </c>
      <c r="G498" s="187">
        <f>Eingabe!O101</f>
        <v>53</v>
      </c>
      <c r="H498" s="188">
        <f>Eingabe!P101</f>
        <v>143</v>
      </c>
      <c r="I498" s="187">
        <f>Eingabe!Q101</f>
        <v>2</v>
      </c>
    </row>
    <row r="499" spans="1:9" ht="20.100000000000001" customHeight="1" thickBot="1">
      <c r="A499" s="195"/>
      <c r="B499" s="197"/>
      <c r="C499" s="171"/>
      <c r="D499" s="172"/>
      <c r="E499" s="189">
        <f>Eingabe!S136</f>
        <v>4</v>
      </c>
      <c r="F499" s="190">
        <f>Eingabe!T103</f>
        <v>77</v>
      </c>
      <c r="G499" s="190">
        <f>Eingabe!U103</f>
        <v>44</v>
      </c>
      <c r="H499" s="191">
        <f>Eingabe!V103</f>
        <v>121</v>
      </c>
      <c r="I499" s="190">
        <f>Eingabe!W103</f>
        <v>0</v>
      </c>
    </row>
    <row r="500" spans="1:9" ht="24" customHeight="1" thickBot="1">
      <c r="A500" s="195"/>
      <c r="B500" s="197"/>
      <c r="C500" s="171"/>
      <c r="D500" s="172"/>
      <c r="E500" s="192"/>
      <c r="F500" s="193">
        <f>SUM(F496:F499)</f>
        <v>349</v>
      </c>
      <c r="G500" s="193">
        <f>SUM(G496:G499)</f>
        <v>181</v>
      </c>
      <c r="H500" s="193">
        <f>SUM(H496:H499)</f>
        <v>530</v>
      </c>
      <c r="I500" s="194">
        <f>SUM(I496:I499)</f>
        <v>3</v>
      </c>
    </row>
    <row r="501" spans="1:9" ht="120" customHeight="1" thickBot="1">
      <c r="A501" s="210"/>
      <c r="B501" s="197"/>
      <c r="C501" s="171"/>
      <c r="D501" s="172"/>
      <c r="E501" s="171"/>
      <c r="F501" s="171"/>
      <c r="G501" s="171"/>
      <c r="H501" s="171"/>
      <c r="I501" s="171"/>
    </row>
    <row r="502" spans="1:9" ht="21.75" customHeight="1">
      <c r="A502" s="195"/>
      <c r="B502" s="197"/>
      <c r="C502" s="171"/>
      <c r="D502" s="172"/>
      <c r="E502" s="174" t="s">
        <v>716</v>
      </c>
      <c r="F502" s="175" t="s">
        <v>659</v>
      </c>
      <c r="G502" s="384" t="str">
        <f>IF(E503=0,"",VLOOKUP(E503,Nummern!$A$2:$H$540,2,FALSE))</f>
        <v>TÜTTÖ Stefan</v>
      </c>
      <c r="H502" s="385" t="e">
        <f>IF(I502="","",VLOOKUP(I502,Nummern!$A$2:$H$540,2,FALSE))</f>
        <v>#N/A</v>
      </c>
      <c r="I502" s="176" t="str">
        <f>IF(E503=0,"",VLOOKUP(E503,Nummern!$A$2:$H$540,7,FALSE))</f>
        <v>OÖ 1</v>
      </c>
    </row>
    <row r="503" spans="1:9" ht="21.75" customHeight="1" thickBot="1">
      <c r="A503" s="195"/>
      <c r="B503" s="197"/>
      <c r="C503" s="209"/>
      <c r="D503" s="172"/>
      <c r="E503" s="178">
        <f>'Startplan BMF BM Wels2015'!I27</f>
        <v>127</v>
      </c>
      <c r="F503" s="179" t="s">
        <v>715</v>
      </c>
      <c r="G503" s="386" t="str">
        <f>IF(E503=0,"",VLOOKUP(E503,Nummern!$A$2:$H$540,3,FALSE))</f>
        <v>Oberösterreich Herren 1</v>
      </c>
      <c r="H503" s="387" t="e">
        <f>IF(I503="","",VLOOKUP(I503,Nummern!$A$2:$H$540,2,FALSE))</f>
        <v>#N/A</v>
      </c>
      <c r="I503" s="180" t="str">
        <f>IF(E503=0,"",VLOOKUP(E503,Nummern!$A$2:$H$540,5,FALSE))</f>
        <v>M</v>
      </c>
    </row>
    <row r="504" spans="1:9" ht="9.75" customHeight="1" thickTop="1" thickBot="1">
      <c r="A504" s="195"/>
      <c r="B504" s="197"/>
      <c r="C504" s="209"/>
      <c r="D504" s="172"/>
      <c r="E504" s="181"/>
      <c r="F504" s="181"/>
      <c r="G504" s="182"/>
      <c r="H504" s="183"/>
      <c r="I504" s="184"/>
    </row>
    <row r="505" spans="1:9" ht="13.5" customHeight="1" thickBot="1">
      <c r="A505" s="195"/>
      <c r="B505" s="197"/>
      <c r="C505" s="177" t="s">
        <v>701</v>
      </c>
      <c r="D505" s="172"/>
      <c r="E505" s="185" t="s">
        <v>654</v>
      </c>
      <c r="F505" s="185" t="s">
        <v>655</v>
      </c>
      <c r="G505" s="185" t="s">
        <v>656</v>
      </c>
      <c r="H505" s="185" t="s">
        <v>657</v>
      </c>
      <c r="I505" s="185" t="s">
        <v>658</v>
      </c>
    </row>
    <row r="506" spans="1:9" ht="20.100000000000001" customHeight="1">
      <c r="A506" s="195"/>
      <c r="B506" s="197"/>
      <c r="C506" s="177" t="s">
        <v>702</v>
      </c>
      <c r="D506" s="172"/>
      <c r="E506" s="186">
        <f>Eingabe!M130</f>
        <v>3</v>
      </c>
      <c r="F506" s="187">
        <f>Eingabe!N97</f>
        <v>95</v>
      </c>
      <c r="G506" s="187">
        <f>Eingabe!O97</f>
        <v>42</v>
      </c>
      <c r="H506" s="188">
        <f>Eingabe!P97</f>
        <v>137</v>
      </c>
      <c r="I506" s="187">
        <f>Eingabe!Q97</f>
        <v>3</v>
      </c>
    </row>
    <row r="507" spans="1:9" ht="20.100000000000001" customHeight="1">
      <c r="A507" s="195"/>
      <c r="B507" s="197"/>
      <c r="C507" s="177" t="s">
        <v>703</v>
      </c>
      <c r="D507" s="172"/>
      <c r="E507" s="186">
        <f>Eingabe!S132</f>
        <v>4</v>
      </c>
      <c r="F507" s="187">
        <f>Eingabe!T99</f>
        <v>94</v>
      </c>
      <c r="G507" s="187">
        <f>Eingabe!U99</f>
        <v>32</v>
      </c>
      <c r="H507" s="188">
        <f>Eingabe!V99</f>
        <v>126</v>
      </c>
      <c r="I507" s="187">
        <f>Eingabe!W99</f>
        <v>3</v>
      </c>
    </row>
    <row r="508" spans="1:9" ht="20.100000000000001" customHeight="1">
      <c r="A508" s="195"/>
      <c r="B508" s="197"/>
      <c r="C508" s="177" t="s">
        <v>704</v>
      </c>
      <c r="D508" s="172"/>
      <c r="E508" s="186">
        <v>6</v>
      </c>
      <c r="F508" s="187">
        <f>Eingabe!AF101</f>
        <v>88</v>
      </c>
      <c r="G508" s="187">
        <f>Eingabe!AG101</f>
        <v>45</v>
      </c>
      <c r="H508" s="188">
        <f>Eingabe!AH101</f>
        <v>133</v>
      </c>
      <c r="I508" s="187">
        <f>Eingabe!AI101</f>
        <v>1</v>
      </c>
    </row>
    <row r="509" spans="1:9" ht="20.100000000000001" customHeight="1" thickBot="1">
      <c r="A509" s="195"/>
      <c r="B509" s="197"/>
      <c r="C509" s="171"/>
      <c r="D509" s="172"/>
      <c r="E509" s="189">
        <v>5</v>
      </c>
      <c r="F509" s="190">
        <f>Eingabe!Z103</f>
        <v>82</v>
      </c>
      <c r="G509" s="190">
        <f>Eingabe!AA103</f>
        <v>26</v>
      </c>
      <c r="H509" s="191">
        <f>Eingabe!AB103</f>
        <v>108</v>
      </c>
      <c r="I509" s="190">
        <f>Eingabe!AC103</f>
        <v>4</v>
      </c>
    </row>
    <row r="510" spans="1:9" ht="24" customHeight="1" thickBot="1">
      <c r="A510" s="195"/>
      <c r="B510" s="197"/>
      <c r="C510" s="171"/>
      <c r="D510" s="172"/>
      <c r="E510" s="192"/>
      <c r="F510" s="193">
        <f>SUM(F506:F509)</f>
        <v>359</v>
      </c>
      <c r="G510" s="193">
        <f>SUM(G506:G509)</f>
        <v>145</v>
      </c>
      <c r="H510" s="193">
        <f>SUM(H506:H509)</f>
        <v>504</v>
      </c>
      <c r="I510" s="194">
        <f>SUM(I506:I509)</f>
        <v>11</v>
      </c>
    </row>
    <row r="511" spans="1:9" ht="4.5" customHeight="1" thickBot="1">
      <c r="A511" s="86"/>
      <c r="B511" s="86"/>
      <c r="C511" s="171"/>
      <c r="D511" s="172"/>
      <c r="E511" s="171"/>
      <c r="F511" s="173"/>
      <c r="G511" s="173"/>
      <c r="H511" s="173"/>
      <c r="I511" s="173"/>
    </row>
    <row r="512" spans="1:9" ht="21.75" customHeight="1">
      <c r="A512" s="195"/>
      <c r="B512" s="197"/>
      <c r="C512" s="171"/>
      <c r="D512" s="172"/>
      <c r="E512" s="174" t="s">
        <v>716</v>
      </c>
      <c r="F512" s="175" t="s">
        <v>659</v>
      </c>
      <c r="G512" s="384" t="str">
        <f>IF(E513=0,"",VLOOKUP(E513,Nummern!$A$2:$H$540,2,FALSE))</f>
        <v>STUCHLY Alfred</v>
      </c>
      <c r="H512" s="385" t="e">
        <f>IF(I512="","",VLOOKUP(I512,Nummern!$A$2:$H$540,2,FALSE))</f>
        <v>#N/A</v>
      </c>
      <c r="I512" s="176" t="str">
        <f>IF(E513=0,"",VLOOKUP(E513,Nummern!$A$2:$H$540,7,FALSE))</f>
        <v>Stm</v>
      </c>
    </row>
    <row r="513" spans="1:9" ht="21.75" customHeight="1" thickBot="1">
      <c r="A513" s="195"/>
      <c r="B513" s="197"/>
      <c r="C513" s="209"/>
      <c r="D513" s="172"/>
      <c r="E513" s="178">
        <f>'Startplan BMF BM Wels2015'!L27</f>
        <v>163</v>
      </c>
      <c r="F513" s="179" t="s">
        <v>715</v>
      </c>
      <c r="G513" s="382" t="str">
        <f>IF(E513=0,"",VLOOKUP(E513,Nummern!$A$2:$H$540,3,FALSE))</f>
        <v xml:space="preserve">Steiermark Herren </v>
      </c>
      <c r="H513" s="383" t="e">
        <f>IF(I513="","",VLOOKUP(I513,Nummern!$A$2:$H$540,2,FALSE))</f>
        <v>#N/A</v>
      </c>
      <c r="I513" s="180" t="str">
        <f>IF(E513=0,"",VLOOKUP(E513,Nummern!$A$2:$H$540,5,FALSE))</f>
        <v>M</v>
      </c>
    </row>
    <row r="514" spans="1:9" ht="9.75" customHeight="1" thickTop="1" thickBot="1">
      <c r="A514" s="195"/>
      <c r="B514" s="197"/>
      <c r="C514" s="209"/>
      <c r="D514" s="172"/>
      <c r="E514" s="181"/>
      <c r="F514" s="181"/>
      <c r="G514" s="182"/>
      <c r="H514" s="183"/>
      <c r="I514" s="184"/>
    </row>
    <row r="515" spans="1:9" ht="13.5" customHeight="1" thickBot="1">
      <c r="A515" s="195"/>
      <c r="B515" s="197"/>
      <c r="C515" s="177" t="s">
        <v>701</v>
      </c>
      <c r="D515" s="172"/>
      <c r="E515" s="185" t="s">
        <v>654</v>
      </c>
      <c r="F515" s="185" t="s">
        <v>655</v>
      </c>
      <c r="G515" s="185" t="s">
        <v>656</v>
      </c>
      <c r="H515" s="185" t="s">
        <v>657</v>
      </c>
      <c r="I515" s="185" t="s">
        <v>658</v>
      </c>
    </row>
    <row r="516" spans="1:9" ht="20.100000000000001" customHeight="1">
      <c r="A516" s="195"/>
      <c r="B516" s="197"/>
      <c r="C516" s="177" t="s">
        <v>702</v>
      </c>
      <c r="D516" s="172"/>
      <c r="E516" s="186">
        <f>Eingabe!S130</f>
        <v>4</v>
      </c>
      <c r="F516" s="187">
        <f>Eingabe!T97</f>
        <v>92</v>
      </c>
      <c r="G516" s="187">
        <f>Eingabe!U97</f>
        <v>35</v>
      </c>
      <c r="H516" s="188">
        <f>Eingabe!V97</f>
        <v>127</v>
      </c>
      <c r="I516" s="187">
        <f>Eingabe!W97</f>
        <v>4</v>
      </c>
    </row>
    <row r="517" spans="1:9" ht="20.100000000000001" customHeight="1">
      <c r="A517" s="195"/>
      <c r="B517" s="197"/>
      <c r="C517" s="177" t="s">
        <v>703</v>
      </c>
      <c r="D517" s="172"/>
      <c r="E517" s="186">
        <f>Eingabe!M132</f>
        <v>3</v>
      </c>
      <c r="F517" s="187">
        <f>Eingabe!N99</f>
        <v>90</v>
      </c>
      <c r="G517" s="187">
        <f>Eingabe!O99</f>
        <v>43</v>
      </c>
      <c r="H517" s="188">
        <f>Eingabe!P99</f>
        <v>133</v>
      </c>
      <c r="I517" s="187">
        <f>Eingabe!Q99</f>
        <v>1</v>
      </c>
    </row>
    <row r="518" spans="1:9" ht="20.100000000000001" customHeight="1">
      <c r="A518" s="195"/>
      <c r="B518" s="197"/>
      <c r="C518" s="177" t="s">
        <v>704</v>
      </c>
      <c r="D518" s="172"/>
      <c r="E518" s="186">
        <v>5</v>
      </c>
      <c r="F518" s="187">
        <f>Eingabe!Z101</f>
        <v>89</v>
      </c>
      <c r="G518" s="187">
        <f>Eingabe!AA101</f>
        <v>27</v>
      </c>
      <c r="H518" s="188">
        <f>Eingabe!AB101</f>
        <v>116</v>
      </c>
      <c r="I518" s="187">
        <f>Eingabe!AC101</f>
        <v>2</v>
      </c>
    </row>
    <row r="519" spans="1:9" ht="20.100000000000001" customHeight="1" thickBot="1">
      <c r="A519" s="195"/>
      <c r="B519" s="197"/>
      <c r="C519" s="171"/>
      <c r="D519" s="172"/>
      <c r="E519" s="189">
        <v>6</v>
      </c>
      <c r="F519" s="190">
        <f>Eingabe!AF103</f>
        <v>87</v>
      </c>
      <c r="G519" s="190">
        <f>Eingabe!AG103</f>
        <v>35</v>
      </c>
      <c r="H519" s="191">
        <f>Eingabe!AH103</f>
        <v>122</v>
      </c>
      <c r="I519" s="190">
        <f>Eingabe!AI103</f>
        <v>2</v>
      </c>
    </row>
    <row r="520" spans="1:9" ht="24" customHeight="1" thickBot="1">
      <c r="A520" s="195"/>
      <c r="B520" s="197"/>
      <c r="C520" s="171"/>
      <c r="D520" s="172"/>
      <c r="E520" s="192"/>
      <c r="F520" s="193">
        <f>SUM(F516:F519)</f>
        <v>358</v>
      </c>
      <c r="G520" s="193">
        <f>SUM(G516:G519)</f>
        <v>140</v>
      </c>
      <c r="H520" s="193">
        <f>SUM(H516:H519)</f>
        <v>498</v>
      </c>
      <c r="I520" s="194">
        <f>SUM(I516:I519)</f>
        <v>9</v>
      </c>
    </row>
    <row r="521" spans="1:9" ht="120" customHeight="1" thickBot="1">
      <c r="A521" s="210"/>
      <c r="B521" s="197"/>
      <c r="C521" s="171"/>
      <c r="D521" s="172"/>
      <c r="E521" s="171"/>
      <c r="F521" s="171"/>
      <c r="G521" s="171"/>
      <c r="H521" s="171"/>
      <c r="I521" s="171"/>
    </row>
    <row r="522" spans="1:9" ht="21.75" customHeight="1">
      <c r="A522" s="195"/>
      <c r="B522" s="197"/>
      <c r="C522" s="171"/>
      <c r="D522" s="172"/>
      <c r="E522" s="174" t="s">
        <v>716</v>
      </c>
      <c r="F522" s="175" t="s">
        <v>659</v>
      </c>
      <c r="G522" s="380" t="str">
        <f>IF(E523=0,"",VLOOKUP(E523,Nummern!$A$2:$H$540,2,FALSE))</f>
        <v>HECHENBERGER Michael</v>
      </c>
      <c r="H522" s="381" t="e">
        <f>IF(I522="","",VLOOKUP(I522,Nummern!$A$2:$H$540,2,FALSE))</f>
        <v>#N/A</v>
      </c>
      <c r="I522" s="176" t="str">
        <f>IF(E523=0,"",VLOOKUP(E523,Nummern!$A$2:$H$540,7,FALSE))</f>
        <v>T</v>
      </c>
    </row>
    <row r="523" spans="1:9" ht="21.75" customHeight="1" thickBot="1">
      <c r="A523" s="195"/>
      <c r="B523" s="197"/>
      <c r="C523" s="209"/>
      <c r="D523" s="172"/>
      <c r="E523" s="178">
        <f>'Startplan BMF BM Wels2015'!O27</f>
        <v>175</v>
      </c>
      <c r="F523" s="179" t="s">
        <v>715</v>
      </c>
      <c r="G523" s="382" t="str">
        <f>IF(E523=0,"",VLOOKUP(E523,Nummern!$A$2:$H$540,3,FALSE))</f>
        <v xml:space="preserve">Tirol Herren </v>
      </c>
      <c r="H523" s="383" t="e">
        <f>IF(I523="","",VLOOKUP(I523,Nummern!$A$2:$H$540,2,FALSE))</f>
        <v>#N/A</v>
      </c>
      <c r="I523" s="180" t="str">
        <f>IF(E523=0,"",VLOOKUP(E523,Nummern!$A$2:$H$540,5,FALSE))</f>
        <v>M</v>
      </c>
    </row>
    <row r="524" spans="1:9" ht="9.75" customHeight="1" thickTop="1" thickBot="1">
      <c r="A524" s="195"/>
      <c r="B524" s="197"/>
      <c r="C524" s="209"/>
      <c r="D524" s="172"/>
      <c r="E524" s="181"/>
      <c r="F524" s="181"/>
      <c r="G524" s="182"/>
      <c r="H524" s="183"/>
      <c r="I524" s="184"/>
    </row>
    <row r="525" spans="1:9" ht="13.5" customHeight="1" thickBot="1">
      <c r="A525" s="195"/>
      <c r="B525" s="197"/>
      <c r="C525" s="177" t="s">
        <v>701</v>
      </c>
      <c r="D525" s="172"/>
      <c r="E525" s="185" t="s">
        <v>654</v>
      </c>
      <c r="F525" s="185" t="s">
        <v>655</v>
      </c>
      <c r="G525" s="185" t="s">
        <v>656</v>
      </c>
      <c r="H525" s="185" t="s">
        <v>657</v>
      </c>
      <c r="I525" s="185" t="s">
        <v>658</v>
      </c>
    </row>
    <row r="526" spans="1:9" ht="20.100000000000001" customHeight="1">
      <c r="A526" s="195"/>
      <c r="B526" s="197"/>
      <c r="C526" s="177" t="s">
        <v>702</v>
      </c>
      <c r="D526" s="172"/>
      <c r="E526" s="186">
        <v>5</v>
      </c>
      <c r="F526" s="187">
        <f>Eingabe!Z97</f>
        <v>92</v>
      </c>
      <c r="G526" s="187">
        <f>Eingabe!AA97</f>
        <v>43</v>
      </c>
      <c r="H526" s="188">
        <f>Eingabe!AB97</f>
        <v>135</v>
      </c>
      <c r="I526" s="187">
        <f>Eingabe!AC97</f>
        <v>0</v>
      </c>
    </row>
    <row r="527" spans="1:9" ht="20.100000000000001" customHeight="1">
      <c r="A527" s="195"/>
      <c r="B527" s="197"/>
      <c r="C527" s="177" t="s">
        <v>703</v>
      </c>
      <c r="D527" s="172"/>
      <c r="E527" s="186">
        <v>6</v>
      </c>
      <c r="F527" s="187">
        <f>Eingabe!AF99</f>
        <v>96</v>
      </c>
      <c r="G527" s="187">
        <f>Eingabe!AG99</f>
        <v>62</v>
      </c>
      <c r="H527" s="188">
        <f>Eingabe!AH99</f>
        <v>158</v>
      </c>
      <c r="I527" s="187">
        <f>Eingabe!AI99</f>
        <v>0</v>
      </c>
    </row>
    <row r="528" spans="1:9" ht="20.100000000000001" customHeight="1">
      <c r="A528" s="195"/>
      <c r="B528" s="197"/>
      <c r="C528" s="177" t="s">
        <v>704</v>
      </c>
      <c r="D528" s="172"/>
      <c r="E528" s="186">
        <v>2</v>
      </c>
      <c r="F528" s="187">
        <f>Eingabe!H101</f>
        <v>95</v>
      </c>
      <c r="G528" s="187">
        <f>Eingabe!I101</f>
        <v>43</v>
      </c>
      <c r="H528" s="188">
        <f>Eingabe!J101</f>
        <v>138</v>
      </c>
      <c r="I528" s="187">
        <f>Eingabe!K101</f>
        <v>1</v>
      </c>
    </row>
    <row r="529" spans="1:9" ht="20.100000000000001" customHeight="1" thickBot="1">
      <c r="A529" s="195"/>
      <c r="B529" s="197"/>
      <c r="C529" s="171"/>
      <c r="D529" s="172"/>
      <c r="E529" s="189">
        <v>1</v>
      </c>
      <c r="F529" s="190">
        <f>Eingabe!B103</f>
        <v>77</v>
      </c>
      <c r="G529" s="190">
        <f>Eingabe!C103</f>
        <v>55</v>
      </c>
      <c r="H529" s="191">
        <f>Eingabe!D103</f>
        <v>132</v>
      </c>
      <c r="I529" s="190">
        <f>Eingabe!E103</f>
        <v>0</v>
      </c>
    </row>
    <row r="530" spans="1:9" ht="24" customHeight="1" thickBot="1">
      <c r="A530" s="195"/>
      <c r="B530" s="197"/>
      <c r="C530" s="171"/>
      <c r="D530" s="172"/>
      <c r="E530" s="192"/>
      <c r="F530" s="193">
        <f>SUM(F526:F529)</f>
        <v>360</v>
      </c>
      <c r="G530" s="193">
        <f>SUM(G526:G529)</f>
        <v>203</v>
      </c>
      <c r="H530" s="193">
        <f>SUM(H526:H529)</f>
        <v>563</v>
      </c>
      <c r="I530" s="194">
        <f>SUM(I526:I529)</f>
        <v>1</v>
      </c>
    </row>
    <row r="531" spans="1:9" ht="120" customHeight="1" thickBot="1">
      <c r="A531" s="210"/>
      <c r="B531" s="197"/>
      <c r="C531" s="171"/>
      <c r="D531" s="172"/>
      <c r="E531" s="171"/>
      <c r="F531" s="171"/>
      <c r="G531" s="171"/>
      <c r="H531" s="171"/>
      <c r="I531" s="171"/>
    </row>
    <row r="532" spans="1:9" ht="21.75" customHeight="1">
      <c r="A532" s="195"/>
      <c r="B532" s="197"/>
      <c r="C532" s="171"/>
      <c r="D532" s="172"/>
      <c r="E532" s="174" t="s">
        <v>716</v>
      </c>
      <c r="F532" s="175" t="s">
        <v>659</v>
      </c>
      <c r="G532" s="384" t="str">
        <f>IF(E533=0,"",VLOOKUP(E533,Nummern!$A$2:$H$540,2,FALSE))</f>
        <v>PELZLBAUER Peter</v>
      </c>
      <c r="H532" s="385" t="e">
        <f>IF(I532="","",VLOOKUP(I532,Nummern!$A$2:$H$540,2,FALSE))</f>
        <v>#N/A</v>
      </c>
      <c r="I532" s="176" t="str">
        <f>IF(E533=0,"",VLOOKUP(E533,Nummern!$A$2:$H$540,7,FALSE))</f>
        <v>B</v>
      </c>
    </row>
    <row r="533" spans="1:9" ht="21.75" customHeight="1" thickBot="1">
      <c r="A533" s="195"/>
      <c r="B533" s="197"/>
      <c r="C533" s="209"/>
      <c r="D533" s="172"/>
      <c r="E533" s="178">
        <f>'Startplan BMF BM Wels2015'!R27</f>
        <v>157</v>
      </c>
      <c r="F533" s="179" t="s">
        <v>715</v>
      </c>
      <c r="G533" s="382" t="str">
        <f>IF(E533=0,"",VLOOKUP(E533,Nummern!$A$2:$H$540,3,FALSE))</f>
        <v xml:space="preserve">Burgenland Herren </v>
      </c>
      <c r="H533" s="383" t="e">
        <f>IF(I533="","",VLOOKUP(I533,Nummern!$A$2:$H$540,2,FALSE))</f>
        <v>#N/A</v>
      </c>
      <c r="I533" s="180" t="str">
        <f>IF(E533=0,"",VLOOKUP(E533,Nummern!$A$2:$H$540,5,FALSE))</f>
        <v>M</v>
      </c>
    </row>
    <row r="534" spans="1:9" ht="9.75" customHeight="1" thickTop="1" thickBot="1">
      <c r="A534" s="195"/>
      <c r="B534" s="197"/>
      <c r="C534" s="209"/>
      <c r="D534" s="172"/>
      <c r="E534" s="181"/>
      <c r="F534" s="181"/>
      <c r="G534" s="182"/>
      <c r="H534" s="183"/>
      <c r="I534" s="184"/>
    </row>
    <row r="535" spans="1:9" ht="13.5" customHeight="1" thickBot="1">
      <c r="A535" s="195"/>
      <c r="B535" s="197"/>
      <c r="C535" s="177" t="s">
        <v>701</v>
      </c>
      <c r="D535" s="172"/>
      <c r="E535" s="185" t="s">
        <v>654</v>
      </c>
      <c r="F535" s="185" t="s">
        <v>655</v>
      </c>
      <c r="G535" s="185" t="s">
        <v>656</v>
      </c>
      <c r="H535" s="185" t="s">
        <v>657</v>
      </c>
      <c r="I535" s="185" t="s">
        <v>658</v>
      </c>
    </row>
    <row r="536" spans="1:9" ht="20.100000000000001" customHeight="1">
      <c r="A536" s="195"/>
      <c r="B536" s="197"/>
      <c r="C536" s="177" t="s">
        <v>702</v>
      </c>
      <c r="D536" s="172"/>
      <c r="E536" s="186">
        <v>6</v>
      </c>
      <c r="F536" s="187">
        <f>Eingabe!AF97</f>
        <v>86</v>
      </c>
      <c r="G536" s="187">
        <f>Eingabe!AG97</f>
        <v>54</v>
      </c>
      <c r="H536" s="188">
        <f>Eingabe!AH97</f>
        <v>140</v>
      </c>
      <c r="I536" s="187">
        <f>Eingabe!AI97</f>
        <v>0</v>
      </c>
    </row>
    <row r="537" spans="1:9" ht="20.100000000000001" customHeight="1">
      <c r="A537" s="195"/>
      <c r="B537" s="197"/>
      <c r="C537" s="177" t="s">
        <v>703</v>
      </c>
      <c r="D537" s="172"/>
      <c r="E537" s="186">
        <v>5</v>
      </c>
      <c r="F537" s="187">
        <f>Eingabe!Z99</f>
        <v>97</v>
      </c>
      <c r="G537" s="187">
        <f>Eingabe!AA99</f>
        <v>62</v>
      </c>
      <c r="H537" s="188">
        <f>Eingabe!AB99</f>
        <v>159</v>
      </c>
      <c r="I537" s="187">
        <f>Eingabe!AC99</f>
        <v>0</v>
      </c>
    </row>
    <row r="538" spans="1:9" ht="20.100000000000001" customHeight="1">
      <c r="A538" s="195"/>
      <c r="B538" s="197"/>
      <c r="C538" s="177" t="s">
        <v>704</v>
      </c>
      <c r="D538" s="172"/>
      <c r="E538" s="186">
        <v>1</v>
      </c>
      <c r="F538" s="187">
        <f>Eingabe!B101</f>
        <v>100</v>
      </c>
      <c r="G538" s="187">
        <f>Eingabe!C101</f>
        <v>40</v>
      </c>
      <c r="H538" s="188">
        <f>Eingabe!D101</f>
        <v>140</v>
      </c>
      <c r="I538" s="187">
        <f>Eingabe!E101</f>
        <v>1</v>
      </c>
    </row>
    <row r="539" spans="1:9" ht="20.100000000000001" customHeight="1" thickBot="1">
      <c r="A539" s="195"/>
      <c r="B539" s="197"/>
      <c r="C539" s="171"/>
      <c r="D539" s="172"/>
      <c r="E539" s="189">
        <v>2</v>
      </c>
      <c r="F539" s="190">
        <f>Eingabe!H103</f>
        <v>91</v>
      </c>
      <c r="G539" s="190">
        <f>Eingabe!I103</f>
        <v>33</v>
      </c>
      <c r="H539" s="191">
        <f>Eingabe!J103</f>
        <v>124</v>
      </c>
      <c r="I539" s="190">
        <f>Eingabe!K103</f>
        <v>1</v>
      </c>
    </row>
    <row r="540" spans="1:9" ht="24" customHeight="1" thickBot="1">
      <c r="A540" s="195"/>
      <c r="B540" s="197"/>
      <c r="C540" s="171"/>
      <c r="D540" s="172"/>
      <c r="E540" s="192"/>
      <c r="F540" s="193">
        <f>SUM(F536:F539)</f>
        <v>374</v>
      </c>
      <c r="G540" s="193">
        <f>SUM(G536:G539)</f>
        <v>189</v>
      </c>
      <c r="H540" s="193">
        <f>SUM(H536:H539)</f>
        <v>563</v>
      </c>
      <c r="I540" s="194">
        <f>SUM(I536:I539)</f>
        <v>2</v>
      </c>
    </row>
    <row r="541" spans="1:9" ht="4.5" customHeight="1" thickBot="1">
      <c r="A541" s="86"/>
      <c r="B541" s="86"/>
      <c r="C541" s="171"/>
      <c r="D541" s="172"/>
      <c r="E541" s="171"/>
      <c r="F541" s="173"/>
      <c r="G541" s="173"/>
      <c r="H541" s="173"/>
      <c r="I541" s="173"/>
    </row>
    <row r="542" spans="1:9" ht="21.75" customHeight="1">
      <c r="A542" s="195"/>
      <c r="B542" s="197"/>
      <c r="C542" s="171"/>
      <c r="D542" s="172"/>
      <c r="E542" s="174" t="s">
        <v>716</v>
      </c>
      <c r="F542" s="175" t="s">
        <v>659</v>
      </c>
      <c r="G542" s="384" t="str">
        <f>IF(E543=0,"",VLOOKUP(E543,Nummern!$A$2:$H$540,2,FALSE))</f>
        <v/>
      </c>
      <c r="H542" s="385" t="str">
        <f>IF(I542="","",VLOOKUP(I542,Nummern!$A$2:$H$540,2,FALSE))</f>
        <v/>
      </c>
      <c r="I542" s="176" t="str">
        <f>IF(E543=0,"",VLOOKUP(E543,Nummern!$A$2:$H$540,7,FALSE))</f>
        <v/>
      </c>
    </row>
    <row r="543" spans="1:9" ht="21.75" customHeight="1" thickBot="1">
      <c r="A543" s="195"/>
      <c r="B543" s="197"/>
      <c r="C543" s="209"/>
      <c r="D543" s="172"/>
      <c r="E543" s="178">
        <f>'Startplan BMF BM Wels2015'!C29</f>
        <v>0</v>
      </c>
      <c r="F543" s="179" t="s">
        <v>715</v>
      </c>
      <c r="G543" s="382" t="str">
        <f>IF(E543=0,"",VLOOKUP(E543,Nummern!$A$2:$H$540,3,FALSE))</f>
        <v/>
      </c>
      <c r="H543" s="383" t="str">
        <f>IF(I543="","",VLOOKUP(I543,Nummern!$A$2:$H$540,2,FALSE))</f>
        <v/>
      </c>
      <c r="I543" s="180" t="str">
        <f>IF(E543=0,"",VLOOKUP(E543,Nummern!$A$2:$H$540,5,FALSE))</f>
        <v/>
      </c>
    </row>
    <row r="544" spans="1:9" ht="9.75" customHeight="1" thickTop="1" thickBot="1">
      <c r="A544" s="195"/>
      <c r="B544" s="197"/>
      <c r="C544" s="209"/>
      <c r="D544" s="172"/>
      <c r="E544" s="181"/>
      <c r="F544" s="181"/>
      <c r="G544" s="182"/>
      <c r="H544" s="183"/>
      <c r="I544" s="184"/>
    </row>
    <row r="545" spans="1:9" ht="13.5" customHeight="1" thickBot="1">
      <c r="A545" s="195"/>
      <c r="B545" s="197"/>
      <c r="C545" s="177" t="s">
        <v>701</v>
      </c>
      <c r="D545" s="172"/>
      <c r="E545" s="185" t="s">
        <v>654</v>
      </c>
      <c r="F545" s="185" t="s">
        <v>655</v>
      </c>
      <c r="G545" s="185" t="s">
        <v>656</v>
      </c>
      <c r="H545" s="185" t="s">
        <v>657</v>
      </c>
      <c r="I545" s="185" t="s">
        <v>658</v>
      </c>
    </row>
    <row r="546" spans="1:9" ht="20.100000000000001" customHeight="1">
      <c r="A546" s="195"/>
      <c r="B546" s="197"/>
      <c r="C546" s="177" t="s">
        <v>702</v>
      </c>
      <c r="D546" s="172"/>
      <c r="E546" s="186">
        <v>1</v>
      </c>
      <c r="F546" s="187">
        <f>Eingabe!B108</f>
        <v>0</v>
      </c>
      <c r="G546" s="187">
        <f>Eingabe!C108</f>
        <v>0</v>
      </c>
      <c r="H546" s="188">
        <f>Eingabe!D108</f>
        <v>0</v>
      </c>
      <c r="I546" s="187">
        <f>Eingabe!E108</f>
        <v>0</v>
      </c>
    </row>
    <row r="547" spans="1:9" ht="20.100000000000001" customHeight="1">
      <c r="A547" s="195"/>
      <c r="B547" s="197"/>
      <c r="C547" s="177" t="s">
        <v>703</v>
      </c>
      <c r="D547" s="172"/>
      <c r="E547" s="186">
        <v>2</v>
      </c>
      <c r="F547" s="187">
        <f>Eingabe!H110</f>
        <v>0</v>
      </c>
      <c r="G547" s="187">
        <f>Eingabe!I110</f>
        <v>0</v>
      </c>
      <c r="H547" s="188">
        <f>Eingabe!J110</f>
        <v>0</v>
      </c>
      <c r="I547" s="187">
        <f>Eingabe!K110</f>
        <v>0</v>
      </c>
    </row>
    <row r="548" spans="1:9" ht="20.100000000000001" customHeight="1">
      <c r="A548" s="195"/>
      <c r="B548" s="197"/>
      <c r="C548" s="177" t="s">
        <v>704</v>
      </c>
      <c r="D548" s="172"/>
      <c r="E548" s="186">
        <v>4</v>
      </c>
      <c r="F548" s="187">
        <f>Eingabe!T112</f>
        <v>0</v>
      </c>
      <c r="G548" s="187">
        <f>Eingabe!U112</f>
        <v>0</v>
      </c>
      <c r="H548" s="188">
        <f>Eingabe!V112</f>
        <v>0</v>
      </c>
      <c r="I548" s="187">
        <f>Eingabe!W112</f>
        <v>0</v>
      </c>
    </row>
    <row r="549" spans="1:9" ht="20.100000000000001" customHeight="1" thickBot="1">
      <c r="A549" s="195"/>
      <c r="B549" s="197"/>
      <c r="C549" s="171"/>
      <c r="D549" s="172"/>
      <c r="E549" s="189">
        <v>3</v>
      </c>
      <c r="F549" s="190">
        <f>Eingabe!N114</f>
        <v>0</v>
      </c>
      <c r="G549" s="190">
        <f>Eingabe!O114</f>
        <v>0</v>
      </c>
      <c r="H549" s="191">
        <f>Eingabe!P114</f>
        <v>0</v>
      </c>
      <c r="I549" s="190">
        <f>Eingabe!Q114</f>
        <v>0</v>
      </c>
    </row>
    <row r="550" spans="1:9" ht="24" customHeight="1" thickBot="1">
      <c r="A550" s="195"/>
      <c r="B550" s="197"/>
      <c r="C550" s="171"/>
      <c r="D550" s="172"/>
      <c r="E550" s="192"/>
      <c r="F550" s="193">
        <f>SUM(F546:F549)</f>
        <v>0</v>
      </c>
      <c r="G550" s="193">
        <f>SUM(G546:G549)</f>
        <v>0</v>
      </c>
      <c r="H550" s="193">
        <f>SUM(H546:H549)</f>
        <v>0</v>
      </c>
      <c r="I550" s="194">
        <f>SUM(I546:I549)</f>
        <v>0</v>
      </c>
    </row>
    <row r="551" spans="1:9" ht="120" customHeight="1" thickBot="1">
      <c r="A551" s="210"/>
      <c r="B551" s="197"/>
      <c r="C551" s="171"/>
      <c r="D551" s="172"/>
      <c r="E551" s="171"/>
      <c r="F551" s="171"/>
      <c r="G551" s="171"/>
      <c r="H551" s="171"/>
      <c r="I551" s="171"/>
    </row>
    <row r="552" spans="1:9" ht="21.75" customHeight="1">
      <c r="A552" s="195"/>
      <c r="B552" s="197"/>
      <c r="C552" s="171"/>
      <c r="D552" s="172"/>
      <c r="E552" s="174" t="s">
        <v>716</v>
      </c>
      <c r="F552" s="175" t="s">
        <v>659</v>
      </c>
      <c r="G552" s="384" t="str">
        <f>IF(E553=0,"",VLOOKUP(E553,Nummern!$A$2:$H$540,2,FALSE))</f>
        <v/>
      </c>
      <c r="H552" s="385" t="str">
        <f>IF(I552="","",VLOOKUP(I552,Nummern!$A$2:$H$540,2,FALSE))</f>
        <v/>
      </c>
      <c r="I552" s="176" t="str">
        <f>IF(E553=0,"",VLOOKUP(E553,Nummern!$A$2:$H$540,7,FALSE))</f>
        <v/>
      </c>
    </row>
    <row r="553" spans="1:9" ht="21.75" customHeight="1" thickBot="1">
      <c r="A553" s="195"/>
      <c r="B553" s="197"/>
      <c r="C553" s="209"/>
      <c r="D553" s="172"/>
      <c r="E553" s="178">
        <f>'Startplan BMF BM Wels2015'!F29</f>
        <v>0</v>
      </c>
      <c r="F553" s="179" t="s">
        <v>715</v>
      </c>
      <c r="G553" s="382" t="str">
        <f>IF(E553=0,"",VLOOKUP(E553,Nummern!$A$2:$H$540,3,FALSE))</f>
        <v/>
      </c>
      <c r="H553" s="383" t="str">
        <f>IF(I553="","",VLOOKUP(I553,Nummern!$A$2:$H$540,2,FALSE))</f>
        <v/>
      </c>
      <c r="I553" s="180" t="str">
        <f>IF(E553=0,"",VLOOKUP(E553,Nummern!$A$2:$H$540,5,FALSE))</f>
        <v/>
      </c>
    </row>
    <row r="554" spans="1:9" ht="9.75" customHeight="1" thickTop="1" thickBot="1">
      <c r="A554" s="195"/>
      <c r="B554" s="197"/>
      <c r="C554" s="209"/>
      <c r="D554" s="172"/>
      <c r="E554" s="181"/>
      <c r="F554" s="181"/>
      <c r="G554" s="182"/>
      <c r="H554" s="183"/>
      <c r="I554" s="184"/>
    </row>
    <row r="555" spans="1:9" ht="13.5" customHeight="1" thickBot="1">
      <c r="A555" s="195"/>
      <c r="B555" s="197"/>
      <c r="C555" s="177" t="s">
        <v>701</v>
      </c>
      <c r="D555" s="172"/>
      <c r="E555" s="185" t="s">
        <v>654</v>
      </c>
      <c r="F555" s="185" t="s">
        <v>655</v>
      </c>
      <c r="G555" s="185" t="s">
        <v>656</v>
      </c>
      <c r="H555" s="185" t="s">
        <v>657</v>
      </c>
      <c r="I555" s="185" t="s">
        <v>658</v>
      </c>
    </row>
    <row r="556" spans="1:9" ht="20.100000000000001" customHeight="1">
      <c r="A556" s="195"/>
      <c r="B556" s="197"/>
      <c r="C556" s="177" t="s">
        <v>702</v>
      </c>
      <c r="D556" s="172"/>
      <c r="E556" s="186">
        <v>2</v>
      </c>
      <c r="F556" s="187">
        <f>Eingabe!H108</f>
        <v>0</v>
      </c>
      <c r="G556" s="187">
        <f>Eingabe!I108</f>
        <v>0</v>
      </c>
      <c r="H556" s="188">
        <f>Eingabe!J108</f>
        <v>0</v>
      </c>
      <c r="I556" s="187">
        <f>Eingabe!K108</f>
        <v>0</v>
      </c>
    </row>
    <row r="557" spans="1:9" ht="20.100000000000001" customHeight="1">
      <c r="A557" s="195"/>
      <c r="B557" s="197"/>
      <c r="C557" s="177" t="s">
        <v>703</v>
      </c>
      <c r="D557" s="172"/>
      <c r="E557" s="186">
        <v>1</v>
      </c>
      <c r="F557" s="187">
        <f>Eingabe!B110</f>
        <v>0</v>
      </c>
      <c r="G557" s="187">
        <f>Eingabe!C110</f>
        <v>0</v>
      </c>
      <c r="H557" s="188">
        <f>Eingabe!D110</f>
        <v>0</v>
      </c>
      <c r="I557" s="187">
        <f>Eingabe!E110</f>
        <v>0</v>
      </c>
    </row>
    <row r="558" spans="1:9" ht="20.100000000000001" customHeight="1">
      <c r="A558" s="195"/>
      <c r="B558" s="197"/>
      <c r="C558" s="177" t="s">
        <v>704</v>
      </c>
      <c r="D558" s="172"/>
      <c r="E558" s="186">
        <v>3</v>
      </c>
      <c r="F558" s="187">
        <f>Eingabe!N112</f>
        <v>0</v>
      </c>
      <c r="G558" s="187">
        <f>Eingabe!O112</f>
        <v>0</v>
      </c>
      <c r="H558" s="188">
        <f>Eingabe!P112</f>
        <v>0</v>
      </c>
      <c r="I558" s="187">
        <f>Eingabe!Q112</f>
        <v>0</v>
      </c>
    </row>
    <row r="559" spans="1:9" ht="20.100000000000001" customHeight="1" thickBot="1">
      <c r="A559" s="195"/>
      <c r="B559" s="197"/>
      <c r="C559" s="171"/>
      <c r="D559" s="172"/>
      <c r="E559" s="189">
        <v>4</v>
      </c>
      <c r="F559" s="190">
        <f>Eingabe!T114</f>
        <v>0</v>
      </c>
      <c r="G559" s="190">
        <f>Eingabe!U114</f>
        <v>0</v>
      </c>
      <c r="H559" s="191">
        <f>Eingabe!V114</f>
        <v>0</v>
      </c>
      <c r="I559" s="190">
        <f>Eingabe!W114</f>
        <v>0</v>
      </c>
    </row>
    <row r="560" spans="1:9" ht="24" customHeight="1" thickBot="1">
      <c r="A560" s="195"/>
      <c r="B560" s="197"/>
      <c r="C560" s="171"/>
      <c r="D560" s="172"/>
      <c r="E560" s="192"/>
      <c r="F560" s="193">
        <f>SUM(F556:F559)</f>
        <v>0</v>
      </c>
      <c r="G560" s="193">
        <f>SUM(G556:G559)</f>
        <v>0</v>
      </c>
      <c r="H560" s="193">
        <f>SUM(H556:H559)</f>
        <v>0</v>
      </c>
      <c r="I560" s="194">
        <f>SUM(I556:I559)</f>
        <v>0</v>
      </c>
    </row>
    <row r="561" spans="1:9" ht="120" customHeight="1" thickBot="1">
      <c r="A561" s="210"/>
      <c r="B561" s="197"/>
      <c r="C561" s="171"/>
      <c r="D561" s="172"/>
      <c r="E561" s="171"/>
      <c r="F561" s="171"/>
      <c r="G561" s="171"/>
      <c r="H561" s="171"/>
      <c r="I561" s="171"/>
    </row>
    <row r="562" spans="1:9" ht="21.75" customHeight="1">
      <c r="A562" s="195"/>
      <c r="B562" s="197"/>
      <c r="C562" s="171"/>
      <c r="D562" s="172"/>
      <c r="E562" s="174" t="s">
        <v>716</v>
      </c>
      <c r="F562" s="175" t="s">
        <v>659</v>
      </c>
      <c r="G562" s="390" t="str">
        <f>IF(E563=0,"",VLOOKUP(E563,Nummern!$A$2:$H$540,2,FALSE))</f>
        <v/>
      </c>
      <c r="H562" s="391" t="str">
        <f>IF(I562="","",VLOOKUP(I562,Nummern!$A$2:$H$540,2,FALSE))</f>
        <v/>
      </c>
      <c r="I562" s="176" t="str">
        <f>IF(E563=0,"",VLOOKUP(E563,Nummern!$A$2:$H$540,7,FALSE))</f>
        <v/>
      </c>
    </row>
    <row r="563" spans="1:9" ht="21.75" customHeight="1" thickBot="1">
      <c r="A563" s="195"/>
      <c r="B563" s="197"/>
      <c r="C563" s="209"/>
      <c r="D563" s="172"/>
      <c r="E563" s="178">
        <f>'Startplan BMF BM Wels2015'!I29</f>
        <v>0</v>
      </c>
      <c r="F563" s="179" t="s">
        <v>715</v>
      </c>
      <c r="G563" s="382" t="str">
        <f>IF(E563=0,"",VLOOKUP(E563,Nummern!$A$2:$H$540,3,FALSE))</f>
        <v/>
      </c>
      <c r="H563" s="383" t="str">
        <f>IF(I563="","",VLOOKUP(I563,Nummern!$A$2:$H$540,2,FALSE))</f>
        <v/>
      </c>
      <c r="I563" s="180" t="str">
        <f>IF(E563=0,"",VLOOKUP(E563,Nummern!$A$2:$H$540,5,FALSE))</f>
        <v/>
      </c>
    </row>
    <row r="564" spans="1:9" ht="9.75" customHeight="1" thickTop="1" thickBot="1">
      <c r="A564" s="195"/>
      <c r="B564" s="197"/>
      <c r="C564" s="209"/>
      <c r="D564" s="172"/>
      <c r="E564" s="181"/>
      <c r="F564" s="181"/>
      <c r="G564" s="182"/>
      <c r="H564" s="183"/>
      <c r="I564" s="184"/>
    </row>
    <row r="565" spans="1:9" ht="13.5" customHeight="1" thickBot="1">
      <c r="A565" s="195"/>
      <c r="B565" s="197"/>
      <c r="C565" s="177" t="s">
        <v>701</v>
      </c>
      <c r="D565" s="172"/>
      <c r="E565" s="185" t="s">
        <v>654</v>
      </c>
      <c r="F565" s="185" t="s">
        <v>655</v>
      </c>
      <c r="G565" s="185" t="s">
        <v>656</v>
      </c>
      <c r="H565" s="185" t="s">
        <v>657</v>
      </c>
      <c r="I565" s="185" t="s">
        <v>658</v>
      </c>
    </row>
    <row r="566" spans="1:9" ht="20.100000000000001" customHeight="1">
      <c r="A566" s="195"/>
      <c r="B566" s="197"/>
      <c r="C566" s="177" t="s">
        <v>702</v>
      </c>
      <c r="D566" s="172"/>
      <c r="E566" s="186">
        <v>3</v>
      </c>
      <c r="F566" s="187">
        <f>Eingabe!N108</f>
        <v>0</v>
      </c>
      <c r="G566" s="187">
        <f>Eingabe!O108</f>
        <v>0</v>
      </c>
      <c r="H566" s="188">
        <f>Eingabe!P108</f>
        <v>0</v>
      </c>
      <c r="I566" s="187">
        <f>Eingabe!Q108</f>
        <v>0</v>
      </c>
    </row>
    <row r="567" spans="1:9" ht="20.100000000000001" customHeight="1">
      <c r="A567" s="195"/>
      <c r="B567" s="197"/>
      <c r="C567" s="177" t="s">
        <v>703</v>
      </c>
      <c r="D567" s="172"/>
      <c r="E567" s="186">
        <v>4</v>
      </c>
      <c r="F567" s="187">
        <f>Eingabe!T110</f>
        <v>0</v>
      </c>
      <c r="G567" s="187">
        <f>Eingabe!U110</f>
        <v>0</v>
      </c>
      <c r="H567" s="188">
        <f>Eingabe!V110</f>
        <v>0</v>
      </c>
      <c r="I567" s="187">
        <f>Eingabe!W110</f>
        <v>0</v>
      </c>
    </row>
    <row r="568" spans="1:9" ht="20.100000000000001" customHeight="1">
      <c r="A568" s="195"/>
      <c r="B568" s="197"/>
      <c r="C568" s="177" t="s">
        <v>704</v>
      </c>
      <c r="D568" s="172"/>
      <c r="E568" s="186">
        <v>6</v>
      </c>
      <c r="F568" s="187">
        <f>Eingabe!AF112</f>
        <v>0</v>
      </c>
      <c r="G568" s="187">
        <f>Eingabe!AG112</f>
        <v>0</v>
      </c>
      <c r="H568" s="188">
        <f>Eingabe!AH112</f>
        <v>0</v>
      </c>
      <c r="I568" s="187">
        <f>Eingabe!AI112</f>
        <v>0</v>
      </c>
    </row>
    <row r="569" spans="1:9" ht="20.100000000000001" customHeight="1" thickBot="1">
      <c r="A569" s="195"/>
      <c r="B569" s="197"/>
      <c r="C569" s="171"/>
      <c r="D569" s="172"/>
      <c r="E569" s="189">
        <v>5</v>
      </c>
      <c r="F569" s="190">
        <f>Eingabe!Z114</f>
        <v>0</v>
      </c>
      <c r="G569" s="190">
        <f>Eingabe!AA114</f>
        <v>0</v>
      </c>
      <c r="H569" s="191">
        <f>Eingabe!AB114</f>
        <v>0</v>
      </c>
      <c r="I569" s="190">
        <f>Eingabe!AC114</f>
        <v>0</v>
      </c>
    </row>
    <row r="570" spans="1:9" ht="24" customHeight="1" thickBot="1">
      <c r="A570" s="195"/>
      <c r="B570" s="197"/>
      <c r="C570" s="171"/>
      <c r="D570" s="172"/>
      <c r="E570" s="192"/>
      <c r="F570" s="193">
        <f>SUM(F566:F569)</f>
        <v>0</v>
      </c>
      <c r="G570" s="193">
        <f>SUM(G566:G569)</f>
        <v>0</v>
      </c>
      <c r="H570" s="193">
        <f>SUM(H566:H569)</f>
        <v>0</v>
      </c>
      <c r="I570" s="194">
        <f>SUM(I566:I569)</f>
        <v>0</v>
      </c>
    </row>
    <row r="571" spans="1:9" ht="4.5" customHeight="1" thickBot="1">
      <c r="A571" s="86"/>
      <c r="B571" s="86"/>
      <c r="C571" s="171"/>
      <c r="D571" s="172"/>
      <c r="E571" s="171"/>
      <c r="F571" s="173"/>
      <c r="G571" s="173"/>
      <c r="H571" s="173"/>
      <c r="I571" s="173"/>
    </row>
    <row r="572" spans="1:9" ht="21.75" customHeight="1">
      <c r="A572" s="195"/>
      <c r="B572" s="197"/>
      <c r="C572" s="171"/>
      <c r="D572" s="172"/>
      <c r="E572" s="174" t="s">
        <v>716</v>
      </c>
      <c r="F572" s="175" t="s">
        <v>659</v>
      </c>
      <c r="G572" s="384" t="str">
        <f>IF(E573=0,"",VLOOKUP(E573,Nummern!$A$2:$H$540,2,FALSE))</f>
        <v/>
      </c>
      <c r="H572" s="385" t="str">
        <f>IF(I572="","",VLOOKUP(I572,Nummern!$A$2:$H$540,2,FALSE))</f>
        <v/>
      </c>
      <c r="I572" s="176" t="str">
        <f>IF(E573=0,"",VLOOKUP(E573,Nummern!$A$2:$H$540,7,FALSE))</f>
        <v/>
      </c>
    </row>
    <row r="573" spans="1:9" ht="21.75" customHeight="1" thickBot="1">
      <c r="A573" s="195"/>
      <c r="B573" s="197"/>
      <c r="C573" s="209"/>
      <c r="D573" s="172"/>
      <c r="E573" s="178">
        <f>'Startplan BMF BM Wels2015'!L29</f>
        <v>0</v>
      </c>
      <c r="F573" s="179" t="s">
        <v>715</v>
      </c>
      <c r="G573" s="382" t="str">
        <f>IF(E573=0,"",VLOOKUP(E573,Nummern!$A$2:$H$540,3,FALSE))</f>
        <v/>
      </c>
      <c r="H573" s="383" t="str">
        <f>IF(I573="","",VLOOKUP(I573,Nummern!$A$2:$H$540,2,FALSE))</f>
        <v/>
      </c>
      <c r="I573" s="180" t="str">
        <f>IF(E573=0,"",VLOOKUP(E573,Nummern!$A$2:$H$540,5,FALSE))</f>
        <v/>
      </c>
    </row>
    <row r="574" spans="1:9" ht="9.75" customHeight="1" thickTop="1" thickBot="1">
      <c r="A574" s="195"/>
      <c r="B574" s="197"/>
      <c r="C574" s="209"/>
      <c r="D574" s="172"/>
      <c r="E574" s="181"/>
      <c r="F574" s="181"/>
      <c r="G574" s="182"/>
      <c r="H574" s="183"/>
      <c r="I574" s="184"/>
    </row>
    <row r="575" spans="1:9" ht="13.5" customHeight="1" thickBot="1">
      <c r="A575" s="195"/>
      <c r="B575" s="197"/>
      <c r="C575" s="177" t="s">
        <v>701</v>
      </c>
      <c r="D575" s="172"/>
      <c r="E575" s="185" t="s">
        <v>654</v>
      </c>
      <c r="F575" s="185" t="s">
        <v>655</v>
      </c>
      <c r="G575" s="185" t="s">
        <v>656</v>
      </c>
      <c r="H575" s="185" t="s">
        <v>657</v>
      </c>
      <c r="I575" s="185" t="s">
        <v>658</v>
      </c>
    </row>
    <row r="576" spans="1:9" ht="20.100000000000001" customHeight="1">
      <c r="A576" s="195"/>
      <c r="B576" s="197"/>
      <c r="C576" s="177" t="s">
        <v>702</v>
      </c>
      <c r="D576" s="172"/>
      <c r="E576" s="186">
        <v>4</v>
      </c>
      <c r="F576" s="187">
        <f>Eingabe!T108</f>
        <v>0</v>
      </c>
      <c r="G576" s="187">
        <f>Eingabe!U108</f>
        <v>0</v>
      </c>
      <c r="H576" s="188">
        <f>Eingabe!V108</f>
        <v>0</v>
      </c>
      <c r="I576" s="187">
        <f>Eingabe!W108</f>
        <v>0</v>
      </c>
    </row>
    <row r="577" spans="1:9" ht="20.100000000000001" customHeight="1">
      <c r="A577" s="195"/>
      <c r="B577" s="197"/>
      <c r="C577" s="177" t="s">
        <v>703</v>
      </c>
      <c r="D577" s="172"/>
      <c r="E577" s="186">
        <v>3</v>
      </c>
      <c r="F577" s="187">
        <f>Eingabe!N110</f>
        <v>0</v>
      </c>
      <c r="G577" s="187">
        <f>Eingabe!O110</f>
        <v>0</v>
      </c>
      <c r="H577" s="188">
        <f>Eingabe!P110</f>
        <v>0</v>
      </c>
      <c r="I577" s="187">
        <f>Eingabe!Q110</f>
        <v>0</v>
      </c>
    </row>
    <row r="578" spans="1:9" ht="20.100000000000001" customHeight="1">
      <c r="A578" s="195"/>
      <c r="B578" s="197"/>
      <c r="C578" s="177" t="s">
        <v>704</v>
      </c>
      <c r="D578" s="172"/>
      <c r="E578" s="186">
        <v>5</v>
      </c>
      <c r="F578" s="187">
        <f>Eingabe!Z112</f>
        <v>0</v>
      </c>
      <c r="G578" s="187">
        <f>Eingabe!AA112</f>
        <v>0</v>
      </c>
      <c r="H578" s="188">
        <f>Eingabe!AB112</f>
        <v>0</v>
      </c>
      <c r="I578" s="187">
        <f>Eingabe!AC112</f>
        <v>0</v>
      </c>
    </row>
    <row r="579" spans="1:9" ht="20.100000000000001" customHeight="1" thickBot="1">
      <c r="A579" s="195"/>
      <c r="B579" s="197"/>
      <c r="C579" s="171"/>
      <c r="D579" s="172"/>
      <c r="E579" s="189">
        <v>6</v>
      </c>
      <c r="F579" s="190">
        <f>Eingabe!AF114</f>
        <v>0</v>
      </c>
      <c r="G579" s="190">
        <f>Eingabe!AG114</f>
        <v>0</v>
      </c>
      <c r="H579" s="191">
        <f>Eingabe!AH114</f>
        <v>0</v>
      </c>
      <c r="I579" s="190">
        <f>Eingabe!AI114</f>
        <v>0</v>
      </c>
    </row>
    <row r="580" spans="1:9" ht="24" customHeight="1" thickBot="1">
      <c r="A580" s="195"/>
      <c r="B580" s="197"/>
      <c r="C580" s="171"/>
      <c r="D580" s="172"/>
      <c r="E580" s="192"/>
      <c r="F580" s="193">
        <f>SUM(F576:F579)</f>
        <v>0</v>
      </c>
      <c r="G580" s="193">
        <f>SUM(G576:G579)</f>
        <v>0</v>
      </c>
      <c r="H580" s="193">
        <f>SUM(H576:H579)</f>
        <v>0</v>
      </c>
      <c r="I580" s="194">
        <f>SUM(I576:I579)</f>
        <v>0</v>
      </c>
    </row>
    <row r="581" spans="1:9" ht="120" customHeight="1" thickBot="1">
      <c r="A581" s="210"/>
      <c r="B581" s="197"/>
      <c r="C581" s="171"/>
      <c r="D581" s="172"/>
      <c r="E581" s="171"/>
      <c r="F581" s="171"/>
      <c r="G581" s="171"/>
      <c r="H581" s="171"/>
      <c r="I581" s="171"/>
    </row>
    <row r="582" spans="1:9" ht="21.75" customHeight="1">
      <c r="A582" s="195"/>
      <c r="B582" s="197"/>
      <c r="C582" s="171"/>
      <c r="D582" s="172"/>
      <c r="E582" s="174" t="s">
        <v>716</v>
      </c>
      <c r="F582" s="175" t="s">
        <v>659</v>
      </c>
      <c r="G582" s="384" t="str">
        <f>IF(E583=0,"",VLOOKUP(E583,Nummern!$A$2:$H$540,2,FALSE))</f>
        <v/>
      </c>
      <c r="H582" s="385" t="str">
        <f>IF(I582="","",VLOOKUP(I582,Nummern!$A$2:$H$540,2,FALSE))</f>
        <v/>
      </c>
      <c r="I582" s="176" t="str">
        <f>IF(E583=0,"",VLOOKUP(E583,Nummern!$A$2:$H$540,7,FALSE))</f>
        <v/>
      </c>
    </row>
    <row r="583" spans="1:9" ht="21.75" customHeight="1" thickBot="1">
      <c r="A583" s="195"/>
      <c r="B583" s="197"/>
      <c r="C583" s="209"/>
      <c r="D583" s="172"/>
      <c r="E583" s="178">
        <f>'Startplan BMF BM Wels2015'!O29</f>
        <v>0</v>
      </c>
      <c r="F583" s="179" t="s">
        <v>715</v>
      </c>
      <c r="G583" s="382" t="str">
        <f>IF(E583=0,"",VLOOKUP(E583,Nummern!$A$2:$H$540,3,FALSE))</f>
        <v/>
      </c>
      <c r="H583" s="383" t="str">
        <f>IF(I583="","",VLOOKUP(I583,Nummern!$A$2:$H$540,2,FALSE))</f>
        <v/>
      </c>
      <c r="I583" s="180" t="str">
        <f>IF(E583=0,"",VLOOKUP(E583,Nummern!$A$2:$H$540,5,FALSE))</f>
        <v/>
      </c>
    </row>
    <row r="584" spans="1:9" ht="9.75" customHeight="1" thickTop="1" thickBot="1">
      <c r="A584" s="195"/>
      <c r="B584" s="197"/>
      <c r="C584" s="209"/>
      <c r="D584" s="172"/>
      <c r="E584" s="181"/>
      <c r="F584" s="181"/>
      <c r="G584" s="182"/>
      <c r="H584" s="183"/>
      <c r="I584" s="184"/>
    </row>
    <row r="585" spans="1:9" ht="13.5" customHeight="1" thickBot="1">
      <c r="A585" s="195"/>
      <c r="B585" s="197"/>
      <c r="C585" s="177" t="s">
        <v>701</v>
      </c>
      <c r="D585" s="172"/>
      <c r="E585" s="185" t="s">
        <v>654</v>
      </c>
      <c r="F585" s="185" t="s">
        <v>655</v>
      </c>
      <c r="G585" s="185" t="s">
        <v>656</v>
      </c>
      <c r="H585" s="185" t="s">
        <v>657</v>
      </c>
      <c r="I585" s="185" t="s">
        <v>658</v>
      </c>
    </row>
    <row r="586" spans="1:9" ht="20.100000000000001" customHeight="1">
      <c r="A586" s="195"/>
      <c r="B586" s="197"/>
      <c r="C586" s="177" t="s">
        <v>702</v>
      </c>
      <c r="D586" s="172"/>
      <c r="E586" s="186">
        <v>5</v>
      </c>
      <c r="F586" s="187">
        <f>Eingabe!Z108</f>
        <v>0</v>
      </c>
      <c r="G586" s="187">
        <f>Eingabe!AA108</f>
        <v>0</v>
      </c>
      <c r="H586" s="188">
        <f>Eingabe!AB108</f>
        <v>0</v>
      </c>
      <c r="I586" s="187">
        <f>Eingabe!AC108</f>
        <v>0</v>
      </c>
    </row>
    <row r="587" spans="1:9" ht="20.100000000000001" customHeight="1">
      <c r="A587" s="195"/>
      <c r="B587" s="197"/>
      <c r="C587" s="177" t="s">
        <v>703</v>
      </c>
      <c r="D587" s="172"/>
      <c r="E587" s="186">
        <v>6</v>
      </c>
      <c r="F587" s="187">
        <f>Eingabe!AF110</f>
        <v>0</v>
      </c>
      <c r="G587" s="187">
        <f>Eingabe!AG110</f>
        <v>0</v>
      </c>
      <c r="H587" s="188">
        <f>Eingabe!AH110</f>
        <v>0</v>
      </c>
      <c r="I587" s="187">
        <f>Eingabe!AI110</f>
        <v>0</v>
      </c>
    </row>
    <row r="588" spans="1:9" ht="20.100000000000001" customHeight="1">
      <c r="A588" s="195"/>
      <c r="B588" s="197"/>
      <c r="C588" s="177" t="s">
        <v>704</v>
      </c>
      <c r="D588" s="172"/>
      <c r="E588" s="186">
        <v>2</v>
      </c>
      <c r="F588" s="187">
        <f>Eingabe!H112</f>
        <v>0</v>
      </c>
      <c r="G588" s="187">
        <f>Eingabe!I112</f>
        <v>0</v>
      </c>
      <c r="H588" s="188">
        <f>Eingabe!J112</f>
        <v>0</v>
      </c>
      <c r="I588" s="187">
        <f>Eingabe!K112</f>
        <v>0</v>
      </c>
    </row>
    <row r="589" spans="1:9" ht="20.100000000000001" customHeight="1" thickBot="1">
      <c r="A589" s="195"/>
      <c r="B589" s="197"/>
      <c r="C589" s="171"/>
      <c r="D589" s="172"/>
      <c r="E589" s="189">
        <v>1</v>
      </c>
      <c r="F589" s="190">
        <f>Eingabe!B114</f>
        <v>0</v>
      </c>
      <c r="G589" s="190">
        <f>Eingabe!C114</f>
        <v>0</v>
      </c>
      <c r="H589" s="191">
        <f>Eingabe!D114</f>
        <v>0</v>
      </c>
      <c r="I589" s="190">
        <f>Eingabe!E114</f>
        <v>0</v>
      </c>
    </row>
    <row r="590" spans="1:9" ht="24" customHeight="1" thickBot="1">
      <c r="A590" s="195"/>
      <c r="B590" s="197"/>
      <c r="C590" s="171"/>
      <c r="D590" s="172"/>
      <c r="E590" s="192"/>
      <c r="F590" s="193">
        <f>SUM(F586:F589)</f>
        <v>0</v>
      </c>
      <c r="G590" s="193">
        <f>SUM(G586:G589)</f>
        <v>0</v>
      </c>
      <c r="H590" s="193">
        <f>SUM(H586:H589)</f>
        <v>0</v>
      </c>
      <c r="I590" s="194">
        <f>SUM(I586:I589)</f>
        <v>0</v>
      </c>
    </row>
    <row r="591" spans="1:9" ht="120" customHeight="1" thickBot="1">
      <c r="A591" s="210"/>
      <c r="B591" s="197"/>
      <c r="C591" s="171"/>
      <c r="D591" s="172"/>
      <c r="E591" s="171"/>
      <c r="F591" s="171"/>
      <c r="G591" s="171"/>
      <c r="H591" s="171"/>
      <c r="I591" s="171"/>
    </row>
    <row r="592" spans="1:9" ht="21.75" customHeight="1">
      <c r="A592" s="195"/>
      <c r="B592" s="197"/>
      <c r="C592" s="171"/>
      <c r="D592" s="172"/>
      <c r="E592" s="174" t="s">
        <v>716</v>
      </c>
      <c r="F592" s="175" t="s">
        <v>659</v>
      </c>
      <c r="G592" s="384" t="str">
        <f>IF(E593=0,"",VLOOKUP(E593,Nummern!$A$2:$H$540,2,FALSE))</f>
        <v/>
      </c>
      <c r="H592" s="385" t="str">
        <f>IF(I592="","",VLOOKUP(I592,Nummern!$A$2:$H$540,2,FALSE))</f>
        <v/>
      </c>
      <c r="I592" s="176" t="str">
        <f>IF(E593=0,"",VLOOKUP(E593,Nummern!$A$2:$H$540,7,FALSE))</f>
        <v/>
      </c>
    </row>
    <row r="593" spans="1:9" ht="21.75" customHeight="1" thickBot="1">
      <c r="A593" s="195"/>
      <c r="B593" s="197"/>
      <c r="C593" s="209"/>
      <c r="D593" s="172"/>
      <c r="E593" s="178">
        <f>'Startplan BMF BM Wels2015'!R29</f>
        <v>0</v>
      </c>
      <c r="F593" s="179" t="s">
        <v>715</v>
      </c>
      <c r="G593" s="382" t="str">
        <f>IF(E593=0,"",VLOOKUP(E593,Nummern!$A$2:$H$540,3,FALSE))</f>
        <v/>
      </c>
      <c r="H593" s="383" t="str">
        <f>IF(I593="","",VLOOKUP(I593,Nummern!$A$2:$H$540,2,FALSE))</f>
        <v/>
      </c>
      <c r="I593" s="180" t="str">
        <f>IF(E593=0,"",VLOOKUP(E593,Nummern!$A$2:$H$540,5,FALSE))</f>
        <v/>
      </c>
    </row>
    <row r="594" spans="1:9" ht="9.75" customHeight="1" thickTop="1" thickBot="1">
      <c r="A594" s="195"/>
      <c r="B594" s="197"/>
      <c r="C594" s="209"/>
      <c r="D594" s="172"/>
      <c r="E594" s="181"/>
      <c r="F594" s="181"/>
      <c r="G594" s="182"/>
      <c r="H594" s="183"/>
      <c r="I594" s="184"/>
    </row>
    <row r="595" spans="1:9" ht="13.5" customHeight="1" thickBot="1">
      <c r="A595" s="195"/>
      <c r="B595" s="197"/>
      <c r="C595" s="177" t="s">
        <v>701</v>
      </c>
      <c r="D595" s="172"/>
      <c r="E595" s="185" t="s">
        <v>654</v>
      </c>
      <c r="F595" s="185" t="s">
        <v>655</v>
      </c>
      <c r="G595" s="185" t="s">
        <v>656</v>
      </c>
      <c r="H595" s="185" t="s">
        <v>657</v>
      </c>
      <c r="I595" s="185" t="s">
        <v>658</v>
      </c>
    </row>
    <row r="596" spans="1:9" ht="20.100000000000001" customHeight="1">
      <c r="A596" s="195"/>
      <c r="B596" s="197"/>
      <c r="C596" s="177" t="s">
        <v>702</v>
      </c>
      <c r="D596" s="172"/>
      <c r="E596" s="186">
        <v>6</v>
      </c>
      <c r="F596" s="187">
        <f>Eingabe!AF108</f>
        <v>0</v>
      </c>
      <c r="G596" s="187">
        <f>Eingabe!AG108</f>
        <v>0</v>
      </c>
      <c r="H596" s="188">
        <f>Eingabe!AH108</f>
        <v>0</v>
      </c>
      <c r="I596" s="187">
        <f>Eingabe!AI108</f>
        <v>0</v>
      </c>
    </row>
    <row r="597" spans="1:9" ht="20.100000000000001" customHeight="1">
      <c r="A597" s="195"/>
      <c r="B597" s="197"/>
      <c r="C597" s="177" t="s">
        <v>703</v>
      </c>
      <c r="D597" s="172"/>
      <c r="E597" s="186">
        <v>5</v>
      </c>
      <c r="F597" s="187">
        <f>Eingabe!Z110</f>
        <v>0</v>
      </c>
      <c r="G597" s="187">
        <f>Eingabe!AA110</f>
        <v>0</v>
      </c>
      <c r="H597" s="188">
        <f>Eingabe!AB110</f>
        <v>0</v>
      </c>
      <c r="I597" s="187">
        <f>Eingabe!AC110</f>
        <v>0</v>
      </c>
    </row>
    <row r="598" spans="1:9" ht="20.100000000000001" customHeight="1">
      <c r="A598" s="195"/>
      <c r="B598" s="197"/>
      <c r="C598" s="177" t="s">
        <v>704</v>
      </c>
      <c r="D598" s="172"/>
      <c r="E598" s="186">
        <v>1</v>
      </c>
      <c r="F598" s="187">
        <f>Eingabe!B112</f>
        <v>0</v>
      </c>
      <c r="G598" s="187">
        <f>Eingabe!C112</f>
        <v>0</v>
      </c>
      <c r="H598" s="188">
        <f>Eingabe!D112</f>
        <v>0</v>
      </c>
      <c r="I598" s="187">
        <f>Eingabe!E112</f>
        <v>0</v>
      </c>
    </row>
    <row r="599" spans="1:9" ht="20.100000000000001" customHeight="1" thickBot="1">
      <c r="A599" s="195"/>
      <c r="B599" s="197"/>
      <c r="C599" s="171"/>
      <c r="D599" s="172"/>
      <c r="E599" s="189">
        <v>2</v>
      </c>
      <c r="F599" s="190">
        <f>Eingabe!H114</f>
        <v>0</v>
      </c>
      <c r="G599" s="190">
        <f>Eingabe!I114</f>
        <v>0</v>
      </c>
      <c r="H599" s="191">
        <f>Eingabe!J114</f>
        <v>0</v>
      </c>
      <c r="I599" s="190">
        <f>Eingabe!K114</f>
        <v>0</v>
      </c>
    </row>
    <row r="600" spans="1:9" ht="24" customHeight="1" thickBot="1">
      <c r="A600" s="195"/>
      <c r="B600" s="197"/>
      <c r="C600" s="171"/>
      <c r="D600" s="172"/>
      <c r="E600" s="192"/>
      <c r="F600" s="193">
        <f>SUM(F596:F599)</f>
        <v>0</v>
      </c>
      <c r="G600" s="193">
        <f>SUM(G596:G599)</f>
        <v>0</v>
      </c>
      <c r="H600" s="193">
        <f>SUM(H596:H599)</f>
        <v>0</v>
      </c>
      <c r="I600" s="194">
        <f>SUM(I596:I599)</f>
        <v>0</v>
      </c>
    </row>
    <row r="601" spans="1:9" ht="4.5" customHeight="1" thickBot="1">
      <c r="A601" s="86"/>
      <c r="B601" s="86"/>
      <c r="C601" s="171"/>
      <c r="D601" s="172"/>
      <c r="E601" s="171"/>
      <c r="F601" s="173"/>
      <c r="G601" s="173"/>
      <c r="H601" s="173"/>
      <c r="I601" s="173"/>
    </row>
    <row r="602" spans="1:9" ht="21.75" customHeight="1">
      <c r="A602" s="195"/>
      <c r="B602" s="197"/>
      <c r="C602" s="171"/>
      <c r="D602" s="172"/>
      <c r="E602" s="174" t="s">
        <v>716</v>
      </c>
      <c r="F602" s="175" t="s">
        <v>659</v>
      </c>
      <c r="G602" s="384" t="str">
        <f>IF(E603=0,"",VLOOKUP(E603,Nummern!$A$2:$H$540,2,FALSE))</f>
        <v/>
      </c>
      <c r="H602" s="385" t="str">
        <f>IF(I602="","",VLOOKUP(I602,Nummern!$A$2:$H$540,2,FALSE))</f>
        <v/>
      </c>
      <c r="I602" s="176" t="str">
        <f>IF(E603=0,"",VLOOKUP(E603,Nummern!$A$2:$H$540,7,FALSE))</f>
        <v/>
      </c>
    </row>
    <row r="603" spans="1:9" ht="21.75" customHeight="1" thickBot="1">
      <c r="A603" s="195"/>
      <c r="B603" s="197"/>
      <c r="C603" s="209"/>
      <c r="D603" s="172"/>
      <c r="E603" s="178">
        <f>'Startplan BMF BM Wels2015'!C31</f>
        <v>0</v>
      </c>
      <c r="F603" s="179" t="s">
        <v>715</v>
      </c>
      <c r="G603" s="382" t="str">
        <f>IF(E603=0,"",VLOOKUP(E603,Nummern!$A$2:$H$540,3,FALSE))</f>
        <v/>
      </c>
      <c r="H603" s="383" t="str">
        <f>IF(I603="","",VLOOKUP(I603,Nummern!$A$2:$H$540,2,FALSE))</f>
        <v/>
      </c>
      <c r="I603" s="180" t="str">
        <f>IF(E603=0,"",VLOOKUP(E603,Nummern!$A$2:$H$540,5,FALSE))</f>
        <v/>
      </c>
    </row>
    <row r="604" spans="1:9" ht="9.75" customHeight="1" thickTop="1" thickBot="1">
      <c r="A604" s="195"/>
      <c r="B604" s="197"/>
      <c r="C604" s="209"/>
      <c r="D604" s="172"/>
      <c r="E604" s="181"/>
      <c r="F604" s="181"/>
      <c r="G604" s="182"/>
      <c r="H604" s="183"/>
      <c r="I604" s="184"/>
    </row>
    <row r="605" spans="1:9" ht="13.5" customHeight="1" thickBot="1">
      <c r="A605" s="195"/>
      <c r="B605" s="197"/>
      <c r="C605" s="177" t="s">
        <v>701</v>
      </c>
      <c r="D605" s="172"/>
      <c r="E605" s="185" t="s">
        <v>654</v>
      </c>
      <c r="F605" s="185" t="s">
        <v>655</v>
      </c>
      <c r="G605" s="185" t="s">
        <v>656</v>
      </c>
      <c r="H605" s="185" t="s">
        <v>657</v>
      </c>
      <c r="I605" s="185" t="s">
        <v>658</v>
      </c>
    </row>
    <row r="606" spans="1:9" ht="20.100000000000001" customHeight="1">
      <c r="A606" s="195"/>
      <c r="B606" s="197"/>
      <c r="C606" s="177" t="s">
        <v>702</v>
      </c>
      <c r="D606" s="172"/>
      <c r="E606" s="186">
        <v>1</v>
      </c>
      <c r="F606" s="187">
        <f>Eingabe!B119</f>
        <v>0</v>
      </c>
      <c r="G606" s="187">
        <f>Eingabe!C119</f>
        <v>0</v>
      </c>
      <c r="H606" s="188">
        <f>Eingabe!D119</f>
        <v>0</v>
      </c>
      <c r="I606" s="187">
        <f>Eingabe!E119</f>
        <v>0</v>
      </c>
    </row>
    <row r="607" spans="1:9" ht="20.100000000000001" customHeight="1">
      <c r="A607" s="195"/>
      <c r="B607" s="197"/>
      <c r="C607" s="177" t="s">
        <v>703</v>
      </c>
      <c r="D607" s="172"/>
      <c r="E607" s="186">
        <v>2</v>
      </c>
      <c r="F607" s="187">
        <f>Eingabe!H121</f>
        <v>0</v>
      </c>
      <c r="G607" s="187">
        <f>Eingabe!I121</f>
        <v>0</v>
      </c>
      <c r="H607" s="188">
        <f>Eingabe!J121</f>
        <v>0</v>
      </c>
      <c r="I607" s="187">
        <f>Eingabe!K121</f>
        <v>0</v>
      </c>
    </row>
    <row r="608" spans="1:9" ht="20.100000000000001" customHeight="1">
      <c r="A608" s="195"/>
      <c r="B608" s="197"/>
      <c r="C608" s="177" t="s">
        <v>704</v>
      </c>
      <c r="D608" s="172"/>
      <c r="E608" s="186">
        <v>4</v>
      </c>
      <c r="F608" s="187">
        <f>Eingabe!T123</f>
        <v>0</v>
      </c>
      <c r="G608" s="187">
        <f>Eingabe!U123</f>
        <v>0</v>
      </c>
      <c r="H608" s="188">
        <f>Eingabe!V123</f>
        <v>0</v>
      </c>
      <c r="I608" s="187">
        <f>Eingabe!W123</f>
        <v>0</v>
      </c>
    </row>
    <row r="609" spans="1:9" ht="20.100000000000001" customHeight="1" thickBot="1">
      <c r="A609" s="195"/>
      <c r="B609" s="197"/>
      <c r="C609" s="171"/>
      <c r="D609" s="172"/>
      <c r="E609" s="189">
        <v>3</v>
      </c>
      <c r="F609" s="190">
        <f>Eingabe!N125</f>
        <v>0</v>
      </c>
      <c r="G609" s="190">
        <f>Eingabe!O125</f>
        <v>0</v>
      </c>
      <c r="H609" s="191">
        <f>Eingabe!P125</f>
        <v>0</v>
      </c>
      <c r="I609" s="190">
        <f>Eingabe!Q125</f>
        <v>0</v>
      </c>
    </row>
    <row r="610" spans="1:9" ht="24" customHeight="1" thickBot="1">
      <c r="A610" s="195"/>
      <c r="B610" s="197"/>
      <c r="C610" s="171"/>
      <c r="D610" s="172"/>
      <c r="E610" s="192"/>
      <c r="F610" s="193">
        <f>SUM(F606:F609)</f>
        <v>0</v>
      </c>
      <c r="G610" s="193">
        <f>SUM(G606:G609)</f>
        <v>0</v>
      </c>
      <c r="H610" s="193">
        <f>SUM(H606:H609)</f>
        <v>0</v>
      </c>
      <c r="I610" s="194">
        <f>SUM(I606:I609)</f>
        <v>0</v>
      </c>
    </row>
    <row r="611" spans="1:9" ht="120" customHeight="1" thickBot="1">
      <c r="A611" s="210"/>
      <c r="B611" s="197"/>
      <c r="C611" s="171"/>
      <c r="D611" s="172"/>
      <c r="E611" s="171"/>
      <c r="F611" s="171"/>
      <c r="G611" s="171"/>
      <c r="H611" s="171"/>
      <c r="I611" s="171"/>
    </row>
    <row r="612" spans="1:9" ht="21.75" customHeight="1">
      <c r="A612" s="195"/>
      <c r="B612" s="197"/>
      <c r="C612" s="171"/>
      <c r="D612" s="172"/>
      <c r="E612" s="174" t="s">
        <v>716</v>
      </c>
      <c r="F612" s="175" t="s">
        <v>659</v>
      </c>
      <c r="G612" s="384" t="str">
        <f>IF(E613=0,"",VLOOKUP(E613,Nummern!$A$2:$H$540,2,FALSE))</f>
        <v/>
      </c>
      <c r="H612" s="385" t="str">
        <f>IF(I612="","",VLOOKUP(I612,Nummern!$A$2:$H$540,2,FALSE))</f>
        <v/>
      </c>
      <c r="I612" s="176" t="str">
        <f>IF(E613=0,"",VLOOKUP(E613,Nummern!$A$2:$H$540,7,FALSE))</f>
        <v/>
      </c>
    </row>
    <row r="613" spans="1:9" ht="21.75" customHeight="1" thickBot="1">
      <c r="A613" s="195"/>
      <c r="B613" s="197"/>
      <c r="C613" s="209"/>
      <c r="D613" s="172"/>
      <c r="E613" s="178">
        <f>'Startplan BMF BM Wels2015'!F31</f>
        <v>0</v>
      </c>
      <c r="F613" s="179" t="s">
        <v>715</v>
      </c>
      <c r="G613" s="382" t="str">
        <f>IF(E613=0,"",VLOOKUP(E613,Nummern!$A$2:$H$540,3,FALSE))</f>
        <v/>
      </c>
      <c r="H613" s="383" t="str">
        <f>IF(I613="","",VLOOKUP(I613,Nummern!$A$2:$H$540,2,FALSE))</f>
        <v/>
      </c>
      <c r="I613" s="180" t="str">
        <f>IF(E613=0,"",VLOOKUP(E613,Nummern!$A$2:$H$540,5,FALSE))</f>
        <v/>
      </c>
    </row>
    <row r="614" spans="1:9" ht="9.75" customHeight="1" thickTop="1" thickBot="1">
      <c r="A614" s="195"/>
      <c r="B614" s="197"/>
      <c r="C614" s="209"/>
      <c r="D614" s="172"/>
      <c r="E614" s="181"/>
      <c r="F614" s="181"/>
      <c r="G614" s="182"/>
      <c r="H614" s="183"/>
      <c r="I614" s="184"/>
    </row>
    <row r="615" spans="1:9" ht="13.5" customHeight="1" thickBot="1">
      <c r="A615" s="195"/>
      <c r="B615" s="197"/>
      <c r="C615" s="177" t="s">
        <v>701</v>
      </c>
      <c r="D615" s="172"/>
      <c r="E615" s="185" t="s">
        <v>654</v>
      </c>
      <c r="F615" s="185" t="s">
        <v>655</v>
      </c>
      <c r="G615" s="185" t="s">
        <v>656</v>
      </c>
      <c r="H615" s="185" t="s">
        <v>657</v>
      </c>
      <c r="I615" s="185" t="s">
        <v>658</v>
      </c>
    </row>
    <row r="616" spans="1:9" ht="20.100000000000001" customHeight="1">
      <c r="A616" s="195"/>
      <c r="B616" s="197"/>
      <c r="C616" s="177" t="s">
        <v>702</v>
      </c>
      <c r="D616" s="172"/>
      <c r="E616" s="186">
        <v>2</v>
      </c>
      <c r="F616" s="187">
        <f>Eingabe!H119</f>
        <v>0</v>
      </c>
      <c r="G616" s="187">
        <f>Eingabe!I119</f>
        <v>0</v>
      </c>
      <c r="H616" s="188">
        <f>Eingabe!J119</f>
        <v>0</v>
      </c>
      <c r="I616" s="187">
        <f>Eingabe!K119</f>
        <v>0</v>
      </c>
    </row>
    <row r="617" spans="1:9" ht="20.100000000000001" customHeight="1">
      <c r="A617" s="195"/>
      <c r="B617" s="197"/>
      <c r="C617" s="177" t="s">
        <v>703</v>
      </c>
      <c r="D617" s="172"/>
      <c r="E617" s="186">
        <v>1</v>
      </c>
      <c r="F617" s="187">
        <f>Eingabe!B121</f>
        <v>0</v>
      </c>
      <c r="G617" s="187">
        <f>Eingabe!C121</f>
        <v>0</v>
      </c>
      <c r="H617" s="188">
        <f>Eingabe!D121</f>
        <v>0</v>
      </c>
      <c r="I617" s="187">
        <f>Eingabe!E121</f>
        <v>0</v>
      </c>
    </row>
    <row r="618" spans="1:9" ht="20.100000000000001" customHeight="1">
      <c r="A618" s="195"/>
      <c r="B618" s="197"/>
      <c r="C618" s="177" t="s">
        <v>704</v>
      </c>
      <c r="D618" s="172"/>
      <c r="E618" s="186">
        <v>3</v>
      </c>
      <c r="F618" s="187">
        <f>Eingabe!N123</f>
        <v>0</v>
      </c>
      <c r="G618" s="187">
        <f>Eingabe!O123</f>
        <v>0</v>
      </c>
      <c r="H618" s="188">
        <f>Eingabe!P123</f>
        <v>0</v>
      </c>
      <c r="I618" s="187">
        <f>Eingabe!Q123</f>
        <v>0</v>
      </c>
    </row>
    <row r="619" spans="1:9" ht="20.100000000000001" customHeight="1" thickBot="1">
      <c r="A619" s="195"/>
      <c r="B619" s="197"/>
      <c r="C619" s="171"/>
      <c r="D619" s="172"/>
      <c r="E619" s="189">
        <v>4</v>
      </c>
      <c r="F619" s="190">
        <f>Eingabe!T125</f>
        <v>0</v>
      </c>
      <c r="G619" s="190">
        <f>Eingabe!U125</f>
        <v>0</v>
      </c>
      <c r="H619" s="191">
        <f>Eingabe!V125</f>
        <v>0</v>
      </c>
      <c r="I619" s="190">
        <f>Eingabe!W125</f>
        <v>0</v>
      </c>
    </row>
    <row r="620" spans="1:9" ht="24" customHeight="1" thickBot="1">
      <c r="A620" s="195"/>
      <c r="B620" s="197"/>
      <c r="C620" s="171"/>
      <c r="D620" s="172"/>
      <c r="E620" s="192"/>
      <c r="F620" s="193">
        <f>SUM(F616:F619)</f>
        <v>0</v>
      </c>
      <c r="G620" s="193">
        <f>SUM(G616:G619)</f>
        <v>0</v>
      </c>
      <c r="H620" s="193">
        <f>SUM(H616:H619)</f>
        <v>0</v>
      </c>
      <c r="I620" s="194">
        <f>SUM(I616:I619)</f>
        <v>0</v>
      </c>
    </row>
    <row r="621" spans="1:9" ht="120" customHeight="1" thickBot="1">
      <c r="A621" s="210"/>
      <c r="B621" s="197"/>
      <c r="C621" s="171"/>
      <c r="D621" s="172"/>
      <c r="E621" s="171"/>
      <c r="F621" s="171"/>
      <c r="G621" s="171"/>
      <c r="H621" s="171"/>
      <c r="I621" s="171"/>
    </row>
    <row r="622" spans="1:9" ht="21.75" customHeight="1">
      <c r="A622" s="195"/>
      <c r="B622" s="197"/>
      <c r="C622" s="171"/>
      <c r="D622" s="172"/>
      <c r="E622" s="174" t="s">
        <v>716</v>
      </c>
      <c r="F622" s="175" t="s">
        <v>659</v>
      </c>
      <c r="G622" s="384" t="str">
        <f>IF(E623=0,"",VLOOKUP(E623,Nummern!$A$2:$H$540,2,FALSE))</f>
        <v/>
      </c>
      <c r="H622" s="385" t="str">
        <f>IF(I622="","",VLOOKUP(I622,Nummern!$A$2:$H$540,2,FALSE))</f>
        <v/>
      </c>
      <c r="I622" s="176" t="str">
        <f>IF(E623=0,"",VLOOKUP(E623,Nummern!$A$2:$H$540,7,FALSE))</f>
        <v/>
      </c>
    </row>
    <row r="623" spans="1:9" ht="21.75" customHeight="1" thickBot="1">
      <c r="A623" s="195"/>
      <c r="B623" s="197"/>
      <c r="C623" s="209"/>
      <c r="D623" s="172"/>
      <c r="E623" s="178">
        <f>'Startplan BMF BM Wels2015'!I31</f>
        <v>0</v>
      </c>
      <c r="F623" s="179" t="s">
        <v>715</v>
      </c>
      <c r="G623" s="382" t="str">
        <f>IF(E623=0,"",VLOOKUP(E623,Nummern!$A$2:$H$540,3,FALSE))</f>
        <v/>
      </c>
      <c r="H623" s="383" t="str">
        <f>IF(I623="","",VLOOKUP(I623,Nummern!$A$2:$H$540,2,FALSE))</f>
        <v/>
      </c>
      <c r="I623" s="180" t="str">
        <f>IF(E623=0,"",VLOOKUP(E623,Nummern!$A$2:$H$540,5,FALSE))</f>
        <v/>
      </c>
    </row>
    <row r="624" spans="1:9" ht="9.75" customHeight="1" thickTop="1" thickBot="1">
      <c r="A624" s="195"/>
      <c r="B624" s="197"/>
      <c r="C624" s="209"/>
      <c r="D624" s="172"/>
      <c r="E624" s="181"/>
      <c r="F624" s="181"/>
      <c r="G624" s="182"/>
      <c r="H624" s="183"/>
      <c r="I624" s="184"/>
    </row>
    <row r="625" spans="1:9" ht="13.5" customHeight="1" thickBot="1">
      <c r="A625" s="195"/>
      <c r="B625" s="197"/>
      <c r="C625" s="177" t="s">
        <v>701</v>
      </c>
      <c r="D625" s="172"/>
      <c r="E625" s="185" t="s">
        <v>654</v>
      </c>
      <c r="F625" s="185" t="s">
        <v>655</v>
      </c>
      <c r="G625" s="185" t="s">
        <v>656</v>
      </c>
      <c r="H625" s="185" t="s">
        <v>657</v>
      </c>
      <c r="I625" s="185" t="s">
        <v>658</v>
      </c>
    </row>
    <row r="626" spans="1:9" ht="20.100000000000001" customHeight="1">
      <c r="A626" s="195"/>
      <c r="B626" s="197"/>
      <c r="C626" s="177" t="s">
        <v>702</v>
      </c>
      <c r="D626" s="172"/>
      <c r="E626" s="186">
        <v>3</v>
      </c>
      <c r="F626" s="187">
        <f>Eingabe!N119</f>
        <v>0</v>
      </c>
      <c r="G626" s="187">
        <f>Eingabe!O119</f>
        <v>0</v>
      </c>
      <c r="H626" s="188">
        <f>Eingabe!P119</f>
        <v>0</v>
      </c>
      <c r="I626" s="187">
        <f>Eingabe!Q119</f>
        <v>0</v>
      </c>
    </row>
    <row r="627" spans="1:9" ht="20.100000000000001" customHeight="1">
      <c r="A627" s="195"/>
      <c r="B627" s="197"/>
      <c r="C627" s="177" t="s">
        <v>703</v>
      </c>
      <c r="D627" s="172"/>
      <c r="E627" s="186">
        <v>4</v>
      </c>
      <c r="F627" s="187">
        <f>Eingabe!T121</f>
        <v>0</v>
      </c>
      <c r="G627" s="187">
        <f>Eingabe!U121</f>
        <v>0</v>
      </c>
      <c r="H627" s="188">
        <f>Eingabe!V121</f>
        <v>0</v>
      </c>
      <c r="I627" s="187">
        <f>Eingabe!W121</f>
        <v>0</v>
      </c>
    </row>
    <row r="628" spans="1:9" ht="20.100000000000001" customHeight="1">
      <c r="A628" s="195"/>
      <c r="B628" s="197"/>
      <c r="C628" s="177" t="s">
        <v>704</v>
      </c>
      <c r="D628" s="172"/>
      <c r="E628" s="186">
        <v>6</v>
      </c>
      <c r="F628" s="187">
        <f>Eingabe!AF123</f>
        <v>0</v>
      </c>
      <c r="G628" s="187">
        <f>Eingabe!AG123</f>
        <v>0</v>
      </c>
      <c r="H628" s="188">
        <f>Eingabe!AH123</f>
        <v>0</v>
      </c>
      <c r="I628" s="187">
        <f>Eingabe!AI123</f>
        <v>0</v>
      </c>
    </row>
    <row r="629" spans="1:9" ht="20.100000000000001" customHeight="1" thickBot="1">
      <c r="A629" s="195"/>
      <c r="B629" s="197"/>
      <c r="C629" s="171"/>
      <c r="D629" s="172"/>
      <c r="E629" s="189">
        <v>5</v>
      </c>
      <c r="F629" s="190">
        <f>Eingabe!Z125</f>
        <v>0</v>
      </c>
      <c r="G629" s="190">
        <f>Eingabe!AA125</f>
        <v>0</v>
      </c>
      <c r="H629" s="191">
        <f>Eingabe!AB125</f>
        <v>0</v>
      </c>
      <c r="I629" s="190">
        <f>Eingabe!AC125</f>
        <v>0</v>
      </c>
    </row>
    <row r="630" spans="1:9" ht="24" customHeight="1" thickBot="1">
      <c r="A630" s="195"/>
      <c r="B630" s="197"/>
      <c r="C630" s="171"/>
      <c r="D630" s="172"/>
      <c r="E630" s="192"/>
      <c r="F630" s="193">
        <f>SUM(F626:F629)</f>
        <v>0</v>
      </c>
      <c r="G630" s="193">
        <f>SUM(G626:G629)</f>
        <v>0</v>
      </c>
      <c r="H630" s="193">
        <f>SUM(H626:H629)</f>
        <v>0</v>
      </c>
      <c r="I630" s="194">
        <f>SUM(I626:I629)</f>
        <v>0</v>
      </c>
    </row>
    <row r="631" spans="1:9" ht="4.5" customHeight="1" thickBot="1">
      <c r="A631" s="86"/>
      <c r="B631" s="86"/>
      <c r="C631" s="171"/>
      <c r="D631" s="172"/>
      <c r="E631" s="171"/>
      <c r="F631" s="173"/>
      <c r="G631" s="173"/>
      <c r="H631" s="173"/>
      <c r="I631" s="173"/>
    </row>
    <row r="632" spans="1:9" ht="21.75" customHeight="1">
      <c r="A632" s="195"/>
      <c r="B632" s="197"/>
      <c r="C632" s="171"/>
      <c r="D632" s="172"/>
      <c r="E632" s="174" t="s">
        <v>716</v>
      </c>
      <c r="F632" s="175" t="s">
        <v>659</v>
      </c>
      <c r="G632" s="384" t="str">
        <f>IF(E633=0,"",VLOOKUP(E633,Nummern!$A$2:$H$540,2,FALSE))</f>
        <v/>
      </c>
      <c r="H632" s="385" t="str">
        <f>IF(I632="","",VLOOKUP(I632,Nummern!$A$2:$H$540,2,FALSE))</f>
        <v/>
      </c>
      <c r="I632" s="176" t="str">
        <f>IF(E633=0,"",VLOOKUP(E633,Nummern!$A$2:$H$540,7,FALSE))</f>
        <v/>
      </c>
    </row>
    <row r="633" spans="1:9" ht="21.75" customHeight="1" thickBot="1">
      <c r="A633" s="195"/>
      <c r="B633" s="197"/>
      <c r="C633" s="209"/>
      <c r="D633" s="172"/>
      <c r="E633" s="178">
        <f>'Startplan BMF BM Wels2015'!L31</f>
        <v>0</v>
      </c>
      <c r="F633" s="179" t="s">
        <v>715</v>
      </c>
      <c r="G633" s="382" t="str">
        <f>IF(E633=0,"",VLOOKUP(E633,Nummern!$A$2:$H$540,3,FALSE))</f>
        <v/>
      </c>
      <c r="H633" s="383" t="str">
        <f>IF(I633="","",VLOOKUP(I633,Nummern!$A$2:$H$540,2,FALSE))</f>
        <v/>
      </c>
      <c r="I633" s="180" t="str">
        <f>IF(E633=0,"",VLOOKUP(E633,Nummern!$A$2:$H$540,5,FALSE))</f>
        <v/>
      </c>
    </row>
    <row r="634" spans="1:9" ht="9.75" customHeight="1" thickTop="1" thickBot="1">
      <c r="A634" s="195"/>
      <c r="B634" s="197"/>
      <c r="C634" s="209"/>
      <c r="D634" s="172"/>
      <c r="E634" s="181"/>
      <c r="F634" s="181"/>
      <c r="G634" s="182"/>
      <c r="H634" s="183"/>
      <c r="I634" s="184"/>
    </row>
    <row r="635" spans="1:9" ht="13.5" customHeight="1" thickBot="1">
      <c r="A635" s="195"/>
      <c r="B635" s="197"/>
      <c r="C635" s="177" t="s">
        <v>701</v>
      </c>
      <c r="D635" s="172"/>
      <c r="E635" s="185" t="s">
        <v>654</v>
      </c>
      <c r="F635" s="185" t="s">
        <v>655</v>
      </c>
      <c r="G635" s="185" t="s">
        <v>656</v>
      </c>
      <c r="H635" s="185" t="s">
        <v>657</v>
      </c>
      <c r="I635" s="185" t="s">
        <v>658</v>
      </c>
    </row>
    <row r="636" spans="1:9" ht="20.100000000000001" customHeight="1">
      <c r="A636" s="195"/>
      <c r="B636" s="197"/>
      <c r="C636" s="177" t="s">
        <v>702</v>
      </c>
      <c r="D636" s="172"/>
      <c r="E636" s="186">
        <v>4</v>
      </c>
      <c r="F636" s="187">
        <f>Eingabe!T119</f>
        <v>0</v>
      </c>
      <c r="G636" s="187">
        <f>Eingabe!U119</f>
        <v>0</v>
      </c>
      <c r="H636" s="188">
        <f>Eingabe!V119</f>
        <v>0</v>
      </c>
      <c r="I636" s="187">
        <f>Eingabe!W119</f>
        <v>0</v>
      </c>
    </row>
    <row r="637" spans="1:9" ht="20.100000000000001" customHeight="1">
      <c r="A637" s="195"/>
      <c r="B637" s="197"/>
      <c r="C637" s="177" t="s">
        <v>703</v>
      </c>
      <c r="D637" s="172"/>
      <c r="E637" s="186">
        <v>3</v>
      </c>
      <c r="F637" s="187">
        <f>Eingabe!N121</f>
        <v>0</v>
      </c>
      <c r="G637" s="187">
        <f>Eingabe!O121</f>
        <v>0</v>
      </c>
      <c r="H637" s="188">
        <f>Eingabe!P121</f>
        <v>0</v>
      </c>
      <c r="I637" s="187">
        <f>Eingabe!Q121</f>
        <v>0</v>
      </c>
    </row>
    <row r="638" spans="1:9" ht="20.100000000000001" customHeight="1">
      <c r="A638" s="195"/>
      <c r="B638" s="197"/>
      <c r="C638" s="177" t="s">
        <v>704</v>
      </c>
      <c r="D638" s="172"/>
      <c r="E638" s="186">
        <v>5</v>
      </c>
      <c r="F638" s="187">
        <f>Eingabe!Z123</f>
        <v>0</v>
      </c>
      <c r="G638" s="187">
        <f>Eingabe!AA123</f>
        <v>0</v>
      </c>
      <c r="H638" s="188">
        <f>Eingabe!AB123</f>
        <v>0</v>
      </c>
      <c r="I638" s="187">
        <f>Eingabe!AC123</f>
        <v>0</v>
      </c>
    </row>
    <row r="639" spans="1:9" ht="20.100000000000001" customHeight="1" thickBot="1">
      <c r="A639" s="195"/>
      <c r="B639" s="197"/>
      <c r="C639" s="171"/>
      <c r="D639" s="172"/>
      <c r="E639" s="189">
        <v>6</v>
      </c>
      <c r="F639" s="190">
        <f>Eingabe!AF125</f>
        <v>0</v>
      </c>
      <c r="G639" s="190">
        <f>Eingabe!AG125</f>
        <v>0</v>
      </c>
      <c r="H639" s="191">
        <f>Eingabe!AH125</f>
        <v>0</v>
      </c>
      <c r="I639" s="190">
        <f>Eingabe!AI125</f>
        <v>0</v>
      </c>
    </row>
    <row r="640" spans="1:9" ht="24" customHeight="1" thickBot="1">
      <c r="A640" s="195"/>
      <c r="B640" s="197"/>
      <c r="C640" s="171"/>
      <c r="D640" s="172"/>
      <c r="E640" s="192"/>
      <c r="F640" s="193">
        <f>SUM(F636:F639)</f>
        <v>0</v>
      </c>
      <c r="G640" s="193">
        <f>SUM(G636:G639)</f>
        <v>0</v>
      </c>
      <c r="H640" s="193">
        <f>SUM(H636:H639)</f>
        <v>0</v>
      </c>
      <c r="I640" s="194">
        <f>SUM(I636:I639)</f>
        <v>0</v>
      </c>
    </row>
    <row r="641" spans="1:9" ht="120" customHeight="1" thickBot="1">
      <c r="A641" s="210"/>
      <c r="B641" s="197"/>
      <c r="C641" s="171"/>
      <c r="D641" s="172"/>
      <c r="E641" s="171"/>
      <c r="F641" s="171"/>
      <c r="G641" s="171"/>
      <c r="H641" s="171"/>
      <c r="I641" s="171"/>
    </row>
    <row r="642" spans="1:9" ht="21.75" customHeight="1">
      <c r="A642" s="195"/>
      <c r="B642" s="197"/>
      <c r="C642" s="171"/>
      <c r="D642" s="172"/>
      <c r="E642" s="174" t="s">
        <v>716</v>
      </c>
      <c r="F642" s="175" t="s">
        <v>659</v>
      </c>
      <c r="G642" s="384" t="str">
        <f>IF(E643=0,"",VLOOKUP(E643,Nummern!$A$2:$H$540,2,FALSE))</f>
        <v/>
      </c>
      <c r="H642" s="385" t="str">
        <f>IF(I642="","",VLOOKUP(I642,Nummern!$A$2:$H$540,2,FALSE))</f>
        <v/>
      </c>
      <c r="I642" s="176" t="str">
        <f>IF(E643=0,"",VLOOKUP(E643,Nummern!$A$2:$H$540,7,FALSE))</f>
        <v/>
      </c>
    </row>
    <row r="643" spans="1:9" ht="21.75" customHeight="1" thickBot="1">
      <c r="A643" s="195"/>
      <c r="B643" s="197"/>
      <c r="C643" s="209"/>
      <c r="D643" s="172"/>
      <c r="E643" s="178">
        <f>'Startplan BMF BM Wels2015'!O31</f>
        <v>0</v>
      </c>
      <c r="F643" s="179" t="s">
        <v>715</v>
      </c>
      <c r="G643" s="386" t="str">
        <f>IF(E643=0,"",VLOOKUP(E643,Nummern!$A$2:$H$540,3,FALSE))</f>
        <v/>
      </c>
      <c r="H643" s="387" t="str">
        <f>IF(I643="","",VLOOKUP(I643,Nummern!$A$2:$H$540,2,FALSE))</f>
        <v/>
      </c>
      <c r="I643" s="180" t="str">
        <f>IF(E643=0,"",VLOOKUP(E643,Nummern!$A$2:$H$540,5,FALSE))</f>
        <v/>
      </c>
    </row>
    <row r="644" spans="1:9" ht="9.75" customHeight="1" thickTop="1" thickBot="1">
      <c r="A644" s="195"/>
      <c r="B644" s="197"/>
      <c r="C644" s="209"/>
      <c r="D644" s="172"/>
      <c r="E644" s="181"/>
      <c r="F644" s="181"/>
      <c r="G644" s="182"/>
      <c r="H644" s="183"/>
      <c r="I644" s="184"/>
    </row>
    <row r="645" spans="1:9" ht="13.5" customHeight="1" thickBot="1">
      <c r="A645" s="195"/>
      <c r="B645" s="197"/>
      <c r="C645" s="177" t="s">
        <v>701</v>
      </c>
      <c r="D645" s="172"/>
      <c r="E645" s="185" t="s">
        <v>654</v>
      </c>
      <c r="F645" s="185" t="s">
        <v>655</v>
      </c>
      <c r="G645" s="185" t="s">
        <v>656</v>
      </c>
      <c r="H645" s="185" t="s">
        <v>657</v>
      </c>
      <c r="I645" s="185" t="s">
        <v>658</v>
      </c>
    </row>
    <row r="646" spans="1:9" ht="20.100000000000001" customHeight="1">
      <c r="A646" s="195"/>
      <c r="B646" s="197"/>
      <c r="C646" s="177" t="s">
        <v>702</v>
      </c>
      <c r="D646" s="172"/>
      <c r="E646" s="186">
        <v>5</v>
      </c>
      <c r="F646" s="187">
        <f>Eingabe!Z119</f>
        <v>0</v>
      </c>
      <c r="G646" s="187">
        <f>Eingabe!AA119</f>
        <v>0</v>
      </c>
      <c r="H646" s="188">
        <f>Eingabe!AB119</f>
        <v>0</v>
      </c>
      <c r="I646" s="187">
        <f>Eingabe!AC119</f>
        <v>0</v>
      </c>
    </row>
    <row r="647" spans="1:9" ht="20.100000000000001" customHeight="1">
      <c r="A647" s="195"/>
      <c r="B647" s="197"/>
      <c r="C647" s="177" t="s">
        <v>703</v>
      </c>
      <c r="D647" s="172"/>
      <c r="E647" s="186">
        <v>6</v>
      </c>
      <c r="F647" s="187">
        <f>Eingabe!AF121</f>
        <v>0</v>
      </c>
      <c r="G647" s="187">
        <f>Eingabe!AG121</f>
        <v>0</v>
      </c>
      <c r="H647" s="188">
        <f>Eingabe!AH121</f>
        <v>0</v>
      </c>
      <c r="I647" s="187">
        <f>Eingabe!AI121</f>
        <v>0</v>
      </c>
    </row>
    <row r="648" spans="1:9" ht="20.100000000000001" customHeight="1">
      <c r="A648" s="195"/>
      <c r="B648" s="197"/>
      <c r="C648" s="177" t="s">
        <v>704</v>
      </c>
      <c r="D648" s="172"/>
      <c r="E648" s="186">
        <v>2</v>
      </c>
      <c r="F648" s="187">
        <f>Eingabe!H123</f>
        <v>0</v>
      </c>
      <c r="G648" s="187">
        <f>Eingabe!I123</f>
        <v>0</v>
      </c>
      <c r="H648" s="188">
        <f>Eingabe!J123</f>
        <v>0</v>
      </c>
      <c r="I648" s="187">
        <f>Eingabe!K123</f>
        <v>0</v>
      </c>
    </row>
    <row r="649" spans="1:9" ht="20.100000000000001" customHeight="1" thickBot="1">
      <c r="A649" s="195"/>
      <c r="B649" s="197"/>
      <c r="C649" s="171"/>
      <c r="D649" s="172"/>
      <c r="E649" s="189">
        <v>1</v>
      </c>
      <c r="F649" s="190">
        <f>Eingabe!B125</f>
        <v>0</v>
      </c>
      <c r="G649" s="190">
        <f>Eingabe!C125</f>
        <v>0</v>
      </c>
      <c r="H649" s="191">
        <f>Eingabe!D125</f>
        <v>0</v>
      </c>
      <c r="I649" s="190">
        <f>Eingabe!E125</f>
        <v>0</v>
      </c>
    </row>
    <row r="650" spans="1:9" ht="24" customHeight="1" thickBot="1">
      <c r="A650" s="195"/>
      <c r="B650" s="197"/>
      <c r="C650" s="171"/>
      <c r="D650" s="172"/>
      <c r="E650" s="192"/>
      <c r="F650" s="193">
        <f>SUM(F646:F649)</f>
        <v>0</v>
      </c>
      <c r="G650" s="193">
        <f>SUM(G646:G649)</f>
        <v>0</v>
      </c>
      <c r="H650" s="193">
        <f>SUM(H646:H649)</f>
        <v>0</v>
      </c>
      <c r="I650" s="194">
        <f>SUM(I646:I649)</f>
        <v>0</v>
      </c>
    </row>
    <row r="651" spans="1:9" ht="120" customHeight="1" thickBot="1">
      <c r="A651" s="210"/>
      <c r="B651" s="197"/>
      <c r="C651" s="171"/>
      <c r="D651" s="172"/>
      <c r="E651" s="171"/>
      <c r="F651" s="171"/>
      <c r="G651" s="171"/>
      <c r="H651" s="171"/>
      <c r="I651" s="171"/>
    </row>
    <row r="652" spans="1:9" ht="21.75" customHeight="1">
      <c r="A652" s="195"/>
      <c r="B652" s="197"/>
      <c r="C652" s="171"/>
      <c r="D652" s="172"/>
      <c r="E652" s="174" t="s">
        <v>716</v>
      </c>
      <c r="F652" s="175" t="s">
        <v>659</v>
      </c>
      <c r="G652" s="384" t="str">
        <f>IF(E653=0,"",VLOOKUP(E653,Nummern!$A$2:$H$540,2,FALSE))</f>
        <v/>
      </c>
      <c r="H652" s="385" t="str">
        <f>IF(I652="","",VLOOKUP(I652,Nummern!$A$2:$H$540,2,FALSE))</f>
        <v/>
      </c>
      <c r="I652" s="176" t="str">
        <f>IF(E653=0,"",VLOOKUP(E653,Nummern!$A$2:$H$540,7,FALSE))</f>
        <v/>
      </c>
    </row>
    <row r="653" spans="1:9" ht="21.75" customHeight="1" thickBot="1">
      <c r="A653" s="195"/>
      <c r="B653" s="197"/>
      <c r="C653" s="209"/>
      <c r="D653" s="172"/>
      <c r="E653" s="178">
        <f>'Startplan BMF BM Wels2015'!R31</f>
        <v>0</v>
      </c>
      <c r="F653" s="179" t="s">
        <v>715</v>
      </c>
      <c r="G653" s="382" t="str">
        <f>IF(E653=0,"",VLOOKUP(E653,Nummern!$A$2:$H$540,3,FALSE))</f>
        <v/>
      </c>
      <c r="H653" s="383" t="str">
        <f>IF(I653="","",VLOOKUP(I653,Nummern!$A$2:$H$540,2,FALSE))</f>
        <v/>
      </c>
      <c r="I653" s="180" t="str">
        <f>IF(E653=0,"",VLOOKUP(E653,Nummern!$A$2:$H$540,5,FALSE))</f>
        <v/>
      </c>
    </row>
    <row r="654" spans="1:9" ht="9.75" customHeight="1" thickTop="1" thickBot="1">
      <c r="A654" s="195"/>
      <c r="B654" s="197"/>
      <c r="C654" s="209"/>
      <c r="D654" s="172"/>
      <c r="E654" s="181"/>
      <c r="F654" s="181"/>
      <c r="G654" s="182"/>
      <c r="H654" s="183"/>
      <c r="I654" s="184"/>
    </row>
    <row r="655" spans="1:9" ht="13.5" customHeight="1" thickBot="1">
      <c r="A655" s="195"/>
      <c r="B655" s="197"/>
      <c r="C655" s="177" t="s">
        <v>701</v>
      </c>
      <c r="D655" s="172"/>
      <c r="E655" s="185" t="s">
        <v>654</v>
      </c>
      <c r="F655" s="185" t="s">
        <v>655</v>
      </c>
      <c r="G655" s="185" t="s">
        <v>656</v>
      </c>
      <c r="H655" s="185" t="s">
        <v>657</v>
      </c>
      <c r="I655" s="185" t="s">
        <v>658</v>
      </c>
    </row>
    <row r="656" spans="1:9" ht="20.100000000000001" customHeight="1">
      <c r="A656" s="195"/>
      <c r="B656" s="197"/>
      <c r="C656" s="177" t="s">
        <v>702</v>
      </c>
      <c r="D656" s="172"/>
      <c r="E656" s="186">
        <v>6</v>
      </c>
      <c r="F656" s="187">
        <f>Eingabe!AF119</f>
        <v>0</v>
      </c>
      <c r="G656" s="187">
        <f>Eingabe!AG119</f>
        <v>0</v>
      </c>
      <c r="H656" s="188">
        <f>Eingabe!AH119</f>
        <v>0</v>
      </c>
      <c r="I656" s="187">
        <f>Eingabe!AI119</f>
        <v>0</v>
      </c>
    </row>
    <row r="657" spans="1:9" ht="20.100000000000001" customHeight="1">
      <c r="A657" s="195"/>
      <c r="B657" s="197"/>
      <c r="C657" s="177" t="s">
        <v>703</v>
      </c>
      <c r="D657" s="172"/>
      <c r="E657" s="186">
        <v>5</v>
      </c>
      <c r="F657" s="187">
        <f>Eingabe!Z121</f>
        <v>0</v>
      </c>
      <c r="G657" s="187">
        <f>Eingabe!AA121</f>
        <v>0</v>
      </c>
      <c r="H657" s="188">
        <f>Eingabe!AB121</f>
        <v>0</v>
      </c>
      <c r="I657" s="187">
        <f>Eingabe!AC121</f>
        <v>0</v>
      </c>
    </row>
    <row r="658" spans="1:9" ht="20.100000000000001" customHeight="1">
      <c r="A658" s="195"/>
      <c r="B658" s="197"/>
      <c r="C658" s="177" t="s">
        <v>704</v>
      </c>
      <c r="D658" s="172"/>
      <c r="E658" s="186">
        <v>1</v>
      </c>
      <c r="F658" s="187">
        <f>Eingabe!B123</f>
        <v>0</v>
      </c>
      <c r="G658" s="187">
        <f>Eingabe!C123</f>
        <v>0</v>
      </c>
      <c r="H658" s="188">
        <f>Eingabe!D123</f>
        <v>0</v>
      </c>
      <c r="I658" s="187">
        <f>Eingabe!E123</f>
        <v>0</v>
      </c>
    </row>
    <row r="659" spans="1:9" ht="20.100000000000001" customHeight="1" thickBot="1">
      <c r="A659" s="195"/>
      <c r="B659" s="197"/>
      <c r="C659" s="171"/>
      <c r="D659" s="172"/>
      <c r="E659" s="189">
        <v>2</v>
      </c>
      <c r="F659" s="190">
        <f>Eingabe!H125</f>
        <v>0</v>
      </c>
      <c r="G659" s="190">
        <f>Eingabe!I125</f>
        <v>0</v>
      </c>
      <c r="H659" s="191">
        <f>Eingabe!J125</f>
        <v>0</v>
      </c>
      <c r="I659" s="190">
        <f>Eingabe!K125</f>
        <v>0</v>
      </c>
    </row>
    <row r="660" spans="1:9" ht="24" customHeight="1" thickBot="1">
      <c r="A660" s="195"/>
      <c r="B660" s="197"/>
      <c r="C660" s="171"/>
      <c r="D660" s="172"/>
      <c r="E660" s="192"/>
      <c r="F660" s="193">
        <f>SUM(F656:F659)</f>
        <v>0</v>
      </c>
      <c r="G660" s="193">
        <f>SUM(G656:G659)</f>
        <v>0</v>
      </c>
      <c r="H660" s="193">
        <f>SUM(H656:H659)</f>
        <v>0</v>
      </c>
      <c r="I660" s="194">
        <f>SUM(I656:I659)</f>
        <v>0</v>
      </c>
    </row>
    <row r="661" spans="1:9" ht="4.5" customHeight="1" thickBot="1">
      <c r="A661" s="86"/>
      <c r="B661" s="86"/>
      <c r="C661" s="171"/>
      <c r="D661" s="172"/>
      <c r="E661" s="171"/>
      <c r="F661" s="173"/>
      <c r="G661" s="173"/>
      <c r="H661" s="173"/>
      <c r="I661" s="173"/>
    </row>
    <row r="662" spans="1:9" ht="21.75" customHeight="1">
      <c r="A662" s="195"/>
      <c r="B662" s="197"/>
      <c r="C662" s="171"/>
      <c r="D662" s="172"/>
      <c r="E662" s="174" t="s">
        <v>716</v>
      </c>
      <c r="F662" s="175" t="s">
        <v>659</v>
      </c>
      <c r="G662" s="384" t="str">
        <f>IF(E663=0,"",VLOOKUP(E663,Nummern!$A$2:$H$540,2,FALSE))</f>
        <v/>
      </c>
      <c r="H662" s="385" t="str">
        <f>IF(I662="","",VLOOKUP(I662,Nummern!$A$2:$H$540,2,FALSE))</f>
        <v/>
      </c>
      <c r="I662" s="176" t="str">
        <f>IF(E663=0,"",VLOOKUP(E663,Nummern!$A$2:$H$540,7,FALSE))</f>
        <v/>
      </c>
    </row>
    <row r="663" spans="1:9" ht="21.75" customHeight="1" thickBot="1">
      <c r="A663" s="195"/>
      <c r="B663" s="197"/>
      <c r="C663" s="209"/>
      <c r="D663" s="172"/>
      <c r="E663" s="178">
        <f>'Startplan BMF BM Wels2015'!C33</f>
        <v>0</v>
      </c>
      <c r="F663" s="179" t="s">
        <v>715</v>
      </c>
      <c r="G663" s="382" t="str">
        <f>IF(E663=0,"",VLOOKUP(E663,Nummern!$A$2:$H$540,3,FALSE))</f>
        <v/>
      </c>
      <c r="H663" s="383" t="str">
        <f>IF(I663="","",VLOOKUP(I663,Nummern!$A$2:$H$540,2,FALSE))</f>
        <v/>
      </c>
      <c r="I663" s="180" t="str">
        <f>IF(E663=0,"",VLOOKUP(E663,Nummern!$A$2:$H$540,5,FALSE))</f>
        <v/>
      </c>
    </row>
    <row r="664" spans="1:9" ht="9.75" customHeight="1" thickTop="1" thickBot="1">
      <c r="A664" s="195"/>
      <c r="B664" s="197"/>
      <c r="C664" s="209"/>
      <c r="D664" s="172"/>
      <c r="E664" s="181"/>
      <c r="F664" s="181"/>
      <c r="G664" s="182"/>
      <c r="H664" s="183"/>
      <c r="I664" s="184"/>
    </row>
    <row r="665" spans="1:9" ht="13.5" customHeight="1" thickBot="1">
      <c r="A665" s="195"/>
      <c r="B665" s="197"/>
      <c r="C665" s="177" t="s">
        <v>701</v>
      </c>
      <c r="D665" s="172"/>
      <c r="E665" s="185" t="s">
        <v>654</v>
      </c>
      <c r="F665" s="185" t="s">
        <v>655</v>
      </c>
      <c r="G665" s="185" t="s">
        <v>656</v>
      </c>
      <c r="H665" s="185" t="s">
        <v>657</v>
      </c>
      <c r="I665" s="185" t="s">
        <v>658</v>
      </c>
    </row>
    <row r="666" spans="1:9" ht="20.100000000000001" customHeight="1">
      <c r="A666" s="195"/>
      <c r="B666" s="197"/>
      <c r="C666" s="177" t="s">
        <v>702</v>
      </c>
      <c r="D666" s="172"/>
      <c r="E666" s="186">
        <v>1</v>
      </c>
      <c r="F666" s="187">
        <f>Eingabe!B130</f>
        <v>0</v>
      </c>
      <c r="G666" s="187">
        <f>Eingabe!C130</f>
        <v>0</v>
      </c>
      <c r="H666" s="188">
        <f>Eingabe!D130</f>
        <v>0</v>
      </c>
      <c r="I666" s="187">
        <f>Eingabe!E130</f>
        <v>0</v>
      </c>
    </row>
    <row r="667" spans="1:9" ht="20.100000000000001" customHeight="1">
      <c r="A667" s="195"/>
      <c r="B667" s="197"/>
      <c r="C667" s="177" t="s">
        <v>703</v>
      </c>
      <c r="D667" s="172"/>
      <c r="E667" s="186">
        <v>2</v>
      </c>
      <c r="F667" s="187">
        <f>Eingabe!H132</f>
        <v>0</v>
      </c>
      <c r="G667" s="187">
        <f>Eingabe!I132</f>
        <v>0</v>
      </c>
      <c r="H667" s="188">
        <f>Eingabe!J132</f>
        <v>0</v>
      </c>
      <c r="I667" s="187">
        <f>Eingabe!K132</f>
        <v>0</v>
      </c>
    </row>
    <row r="668" spans="1:9" ht="20.100000000000001" customHeight="1">
      <c r="A668" s="195"/>
      <c r="B668" s="197"/>
      <c r="C668" s="177" t="s">
        <v>704</v>
      </c>
      <c r="D668" s="172"/>
      <c r="E668" s="186">
        <v>4</v>
      </c>
      <c r="F668" s="187">
        <f>Eingabe!T134</f>
        <v>0</v>
      </c>
      <c r="G668" s="187">
        <f>Eingabe!U134</f>
        <v>0</v>
      </c>
      <c r="H668" s="188">
        <f>Eingabe!V134</f>
        <v>0</v>
      </c>
      <c r="I668" s="187">
        <f>Eingabe!W134</f>
        <v>0</v>
      </c>
    </row>
    <row r="669" spans="1:9" ht="20.100000000000001" customHeight="1" thickBot="1">
      <c r="A669" s="195"/>
      <c r="B669" s="197"/>
      <c r="C669" s="171"/>
      <c r="D669" s="172"/>
      <c r="E669" s="189">
        <v>3</v>
      </c>
      <c r="F669" s="190">
        <f>Eingabe!N136</f>
        <v>0</v>
      </c>
      <c r="G669" s="190">
        <f>Eingabe!O136</f>
        <v>0</v>
      </c>
      <c r="H669" s="191">
        <f>Eingabe!P136</f>
        <v>0</v>
      </c>
      <c r="I669" s="190">
        <f>Eingabe!Q136</f>
        <v>0</v>
      </c>
    </row>
    <row r="670" spans="1:9" ht="24" customHeight="1" thickBot="1">
      <c r="A670" s="195"/>
      <c r="B670" s="197"/>
      <c r="C670" s="171"/>
      <c r="D670" s="172"/>
      <c r="E670" s="192"/>
      <c r="F670" s="193">
        <f>SUM(F666:F669)</f>
        <v>0</v>
      </c>
      <c r="G670" s="193">
        <f>SUM(G666:G669)</f>
        <v>0</v>
      </c>
      <c r="H670" s="193">
        <f>SUM(H666:H669)</f>
        <v>0</v>
      </c>
      <c r="I670" s="194">
        <f>SUM(I666:I669)</f>
        <v>0</v>
      </c>
    </row>
    <row r="671" spans="1:9" ht="120" customHeight="1" thickBot="1">
      <c r="A671" s="210"/>
      <c r="B671" s="197"/>
      <c r="C671" s="171"/>
      <c r="D671" s="172"/>
      <c r="E671" s="171"/>
      <c r="F671" s="171"/>
      <c r="G671" s="171"/>
      <c r="H671" s="171"/>
      <c r="I671" s="171"/>
    </row>
    <row r="672" spans="1:9" ht="21.75" customHeight="1">
      <c r="A672" s="195"/>
      <c r="B672" s="197"/>
      <c r="C672" s="171"/>
      <c r="D672" s="172"/>
      <c r="E672" s="174" t="s">
        <v>716</v>
      </c>
      <c r="F672" s="175" t="s">
        <v>659</v>
      </c>
      <c r="G672" s="384" t="str">
        <f>IF(E673=0,"",VLOOKUP(E673,Nummern!$A$2:$H$540,2,FALSE))</f>
        <v/>
      </c>
      <c r="H672" s="385" t="str">
        <f>IF(I672="","",VLOOKUP(I672,Nummern!$A$2:$H$540,2,FALSE))</f>
        <v/>
      </c>
      <c r="I672" s="176" t="str">
        <f>IF(E673=0,"",VLOOKUP(E673,Nummern!$A$2:$H$540,7,FALSE))</f>
        <v/>
      </c>
    </row>
    <row r="673" spans="1:9" ht="21.75" customHeight="1" thickBot="1">
      <c r="A673" s="195"/>
      <c r="B673" s="197"/>
      <c r="C673" s="209"/>
      <c r="D673" s="172"/>
      <c r="E673" s="178">
        <f>'Startplan BMF BM Wels2015'!F33</f>
        <v>0</v>
      </c>
      <c r="F673" s="179" t="s">
        <v>715</v>
      </c>
      <c r="G673" s="382" t="str">
        <f>IF(E673=0,"",VLOOKUP(E673,Nummern!$A$2:$H$540,3,FALSE))</f>
        <v/>
      </c>
      <c r="H673" s="383" t="str">
        <f>IF(I673="","",VLOOKUP(I673,Nummern!$A$2:$H$540,2,FALSE))</f>
        <v/>
      </c>
      <c r="I673" s="180" t="str">
        <f>IF(E673=0,"",VLOOKUP(E673,Nummern!$A$2:$H$540,5,FALSE))</f>
        <v/>
      </c>
    </row>
    <row r="674" spans="1:9" ht="9.75" customHeight="1" thickTop="1" thickBot="1">
      <c r="A674" s="195"/>
      <c r="B674" s="197"/>
      <c r="C674" s="209"/>
      <c r="D674" s="172"/>
      <c r="E674" s="181"/>
      <c r="F674" s="181"/>
      <c r="G674" s="182"/>
      <c r="H674" s="183"/>
      <c r="I674" s="184"/>
    </row>
    <row r="675" spans="1:9" ht="13.5" customHeight="1" thickBot="1">
      <c r="A675" s="195"/>
      <c r="B675" s="197"/>
      <c r="C675" s="177" t="s">
        <v>701</v>
      </c>
      <c r="D675" s="172"/>
      <c r="E675" s="185" t="s">
        <v>654</v>
      </c>
      <c r="F675" s="185" t="s">
        <v>655</v>
      </c>
      <c r="G675" s="185" t="s">
        <v>656</v>
      </c>
      <c r="H675" s="185" t="s">
        <v>657</v>
      </c>
      <c r="I675" s="185" t="s">
        <v>658</v>
      </c>
    </row>
    <row r="676" spans="1:9" ht="20.100000000000001" customHeight="1">
      <c r="A676" s="195"/>
      <c r="B676" s="197"/>
      <c r="C676" s="177" t="s">
        <v>702</v>
      </c>
      <c r="D676" s="172"/>
      <c r="E676" s="186">
        <v>2</v>
      </c>
      <c r="F676" s="187">
        <f>Eingabe!H130</f>
        <v>0</v>
      </c>
      <c r="G676" s="187">
        <f>Eingabe!I130</f>
        <v>0</v>
      </c>
      <c r="H676" s="188">
        <f>Eingabe!J130</f>
        <v>0</v>
      </c>
      <c r="I676" s="187">
        <f>Eingabe!K130</f>
        <v>0</v>
      </c>
    </row>
    <row r="677" spans="1:9" ht="20.100000000000001" customHeight="1">
      <c r="A677" s="195"/>
      <c r="B677" s="197"/>
      <c r="C677" s="177" t="s">
        <v>703</v>
      </c>
      <c r="D677" s="172"/>
      <c r="E677" s="186">
        <v>1</v>
      </c>
      <c r="F677" s="187">
        <f>Eingabe!B132</f>
        <v>0</v>
      </c>
      <c r="G677" s="187">
        <f>Eingabe!C132</f>
        <v>0</v>
      </c>
      <c r="H677" s="188">
        <f>Eingabe!D132</f>
        <v>0</v>
      </c>
      <c r="I677" s="187">
        <f>Eingabe!E132</f>
        <v>0</v>
      </c>
    </row>
    <row r="678" spans="1:9" ht="20.100000000000001" customHeight="1">
      <c r="A678" s="195"/>
      <c r="B678" s="197"/>
      <c r="C678" s="177" t="s">
        <v>704</v>
      </c>
      <c r="D678" s="172"/>
      <c r="E678" s="186">
        <v>3</v>
      </c>
      <c r="F678" s="187">
        <f>Eingabe!N134</f>
        <v>0</v>
      </c>
      <c r="G678" s="187">
        <f>Eingabe!O134</f>
        <v>0</v>
      </c>
      <c r="H678" s="188">
        <f>Eingabe!P134</f>
        <v>0</v>
      </c>
      <c r="I678" s="187">
        <f>Eingabe!Q134</f>
        <v>0</v>
      </c>
    </row>
    <row r="679" spans="1:9" ht="20.100000000000001" customHeight="1" thickBot="1">
      <c r="A679" s="195"/>
      <c r="B679" s="197"/>
      <c r="C679" s="171"/>
      <c r="D679" s="172"/>
      <c r="E679" s="189">
        <v>4</v>
      </c>
      <c r="F679" s="190">
        <f>Eingabe!T136</f>
        <v>0</v>
      </c>
      <c r="G679" s="190">
        <f>Eingabe!U136</f>
        <v>0</v>
      </c>
      <c r="H679" s="191">
        <f>Eingabe!V136</f>
        <v>0</v>
      </c>
      <c r="I679" s="190">
        <f>Eingabe!W136</f>
        <v>0</v>
      </c>
    </row>
    <row r="680" spans="1:9" ht="24" customHeight="1" thickBot="1">
      <c r="A680" s="195"/>
      <c r="B680" s="197"/>
      <c r="C680" s="171"/>
      <c r="D680" s="172"/>
      <c r="E680" s="192"/>
      <c r="F680" s="193">
        <f>SUM(F676:F679)</f>
        <v>0</v>
      </c>
      <c r="G680" s="193">
        <f>SUM(G676:G679)</f>
        <v>0</v>
      </c>
      <c r="H680" s="193">
        <f>SUM(H676:H679)</f>
        <v>0</v>
      </c>
      <c r="I680" s="194">
        <f>SUM(I676:I679)</f>
        <v>0</v>
      </c>
    </row>
    <row r="681" spans="1:9" ht="120" customHeight="1" thickBot="1">
      <c r="A681" s="210"/>
      <c r="B681" s="197"/>
      <c r="C681" s="171"/>
      <c r="D681" s="172"/>
      <c r="E681" s="171"/>
      <c r="F681" s="171"/>
      <c r="G681" s="171"/>
      <c r="H681" s="171"/>
      <c r="I681" s="171"/>
    </row>
    <row r="682" spans="1:9" ht="21.75" customHeight="1">
      <c r="A682" s="195"/>
      <c r="B682" s="197"/>
      <c r="C682" s="171"/>
      <c r="D682" s="172"/>
      <c r="E682" s="174" t="s">
        <v>716</v>
      </c>
      <c r="F682" s="175" t="s">
        <v>659</v>
      </c>
      <c r="G682" s="384" t="str">
        <f>IF(E683=0,"",VLOOKUP(E683,Nummern!$A$2:$H$540,2,FALSE))</f>
        <v/>
      </c>
      <c r="H682" s="385" t="str">
        <f>IF(I682="","",VLOOKUP(I682,Nummern!$A$2:$H$540,2,FALSE))</f>
        <v/>
      </c>
      <c r="I682" s="176" t="str">
        <f>IF(E683=0,"",VLOOKUP(E683,Nummern!$A$2:$H$540,7,FALSE))</f>
        <v/>
      </c>
    </row>
    <row r="683" spans="1:9" ht="21.75" customHeight="1" thickBot="1">
      <c r="A683" s="195"/>
      <c r="B683" s="197"/>
      <c r="C683" s="209"/>
      <c r="D683" s="172"/>
      <c r="E683" s="178">
        <f>'Startplan BMF BM Wels2015'!I33</f>
        <v>0</v>
      </c>
      <c r="F683" s="179" t="s">
        <v>715</v>
      </c>
      <c r="G683" s="382" t="str">
        <f>IF(E683=0,"",VLOOKUP(E683,Nummern!$A$2:$H$540,3,FALSE))</f>
        <v/>
      </c>
      <c r="H683" s="383" t="str">
        <f>IF(I683="","",VLOOKUP(I683,Nummern!$A$2:$H$540,2,FALSE))</f>
        <v/>
      </c>
      <c r="I683" s="180" t="str">
        <f>IF(E683=0,"",VLOOKUP(E683,Nummern!$A$2:$H$540,5,FALSE))</f>
        <v/>
      </c>
    </row>
    <row r="684" spans="1:9" ht="9.75" customHeight="1" thickTop="1" thickBot="1">
      <c r="A684" s="195"/>
      <c r="B684" s="197"/>
      <c r="C684" s="209"/>
      <c r="D684" s="172"/>
      <c r="E684" s="181"/>
      <c r="F684" s="181"/>
      <c r="G684" s="182"/>
      <c r="H684" s="183"/>
      <c r="I684" s="184"/>
    </row>
    <row r="685" spans="1:9" ht="13.5" customHeight="1" thickBot="1">
      <c r="A685" s="195"/>
      <c r="B685" s="197"/>
      <c r="C685" s="177" t="s">
        <v>701</v>
      </c>
      <c r="D685" s="172"/>
      <c r="E685" s="185" t="s">
        <v>654</v>
      </c>
      <c r="F685" s="185" t="s">
        <v>655</v>
      </c>
      <c r="G685" s="185" t="s">
        <v>656</v>
      </c>
      <c r="H685" s="185" t="s">
        <v>657</v>
      </c>
      <c r="I685" s="185" t="s">
        <v>658</v>
      </c>
    </row>
    <row r="686" spans="1:9" ht="20.100000000000001" customHeight="1">
      <c r="A686" s="195"/>
      <c r="B686" s="197"/>
      <c r="C686" s="177" t="s">
        <v>702</v>
      </c>
      <c r="D686" s="172"/>
      <c r="E686" s="186">
        <v>3</v>
      </c>
      <c r="F686" s="187">
        <f>Eingabe!N130</f>
        <v>0</v>
      </c>
      <c r="G686" s="187">
        <f>Eingabe!O130</f>
        <v>0</v>
      </c>
      <c r="H686" s="188">
        <f>Eingabe!P130</f>
        <v>0</v>
      </c>
      <c r="I686" s="187">
        <f>Eingabe!Q130</f>
        <v>0</v>
      </c>
    </row>
    <row r="687" spans="1:9" ht="20.100000000000001" customHeight="1">
      <c r="A687" s="195"/>
      <c r="B687" s="197"/>
      <c r="C687" s="177" t="s">
        <v>703</v>
      </c>
      <c r="D687" s="172"/>
      <c r="E687" s="186">
        <v>4</v>
      </c>
      <c r="F687" s="187">
        <f>Eingabe!T132</f>
        <v>0</v>
      </c>
      <c r="G687" s="187">
        <f>Eingabe!U132</f>
        <v>0</v>
      </c>
      <c r="H687" s="188">
        <f>Eingabe!V132</f>
        <v>0</v>
      </c>
      <c r="I687" s="187">
        <f>Eingabe!W132</f>
        <v>0</v>
      </c>
    </row>
    <row r="688" spans="1:9" ht="20.100000000000001" customHeight="1">
      <c r="A688" s="195"/>
      <c r="B688" s="197"/>
      <c r="C688" s="177" t="s">
        <v>704</v>
      </c>
      <c r="D688" s="172"/>
      <c r="E688" s="186">
        <v>6</v>
      </c>
      <c r="F688" s="187">
        <f>Eingabe!AF134</f>
        <v>0</v>
      </c>
      <c r="G688" s="187">
        <f>Eingabe!AG134</f>
        <v>0</v>
      </c>
      <c r="H688" s="188">
        <f>Eingabe!AH134</f>
        <v>0</v>
      </c>
      <c r="I688" s="187">
        <f>Eingabe!AI134</f>
        <v>0</v>
      </c>
    </row>
    <row r="689" spans="1:9" ht="20.100000000000001" customHeight="1" thickBot="1">
      <c r="A689" s="195"/>
      <c r="B689" s="197"/>
      <c r="C689" s="171"/>
      <c r="D689" s="172"/>
      <c r="E689" s="189">
        <v>5</v>
      </c>
      <c r="F689" s="190">
        <f>Eingabe!Z136</f>
        <v>0</v>
      </c>
      <c r="G689" s="190">
        <f>Eingabe!AA136</f>
        <v>0</v>
      </c>
      <c r="H689" s="191">
        <f>Eingabe!AB136</f>
        <v>0</v>
      </c>
      <c r="I689" s="190">
        <f>Eingabe!AC136</f>
        <v>0</v>
      </c>
    </row>
    <row r="690" spans="1:9" ht="24" customHeight="1" thickBot="1">
      <c r="A690" s="195"/>
      <c r="B690" s="197"/>
      <c r="C690" s="171"/>
      <c r="D690" s="172"/>
      <c r="E690" s="192"/>
      <c r="F690" s="193">
        <f>SUM(F686:F689)</f>
        <v>0</v>
      </c>
      <c r="G690" s="193">
        <f>SUM(G686:G689)</f>
        <v>0</v>
      </c>
      <c r="H690" s="193">
        <f>SUM(H686:H689)</f>
        <v>0</v>
      </c>
      <c r="I690" s="194">
        <f>SUM(I686:I689)</f>
        <v>0</v>
      </c>
    </row>
    <row r="691" spans="1:9" ht="4.5" customHeight="1" thickBot="1">
      <c r="A691" s="86"/>
      <c r="B691" s="86"/>
      <c r="C691" s="171"/>
      <c r="D691" s="172"/>
      <c r="E691" s="171"/>
      <c r="F691" s="173"/>
      <c r="G691" s="173"/>
      <c r="H691" s="173"/>
      <c r="I691" s="173"/>
    </row>
    <row r="692" spans="1:9" ht="21.75" customHeight="1">
      <c r="A692" s="195"/>
      <c r="B692" s="197"/>
      <c r="C692" s="171"/>
      <c r="D692" s="172"/>
      <c r="E692" s="174" t="s">
        <v>716</v>
      </c>
      <c r="F692" s="175" t="s">
        <v>659</v>
      </c>
      <c r="G692" s="384" t="str">
        <f>IF(E693=0,"",VLOOKUP(E693,Nummern!$A$2:$H$540,2,FALSE))</f>
        <v/>
      </c>
      <c r="H692" s="385" t="str">
        <f>IF(I692="","",VLOOKUP(I692,Nummern!$A$2:$H$540,2,FALSE))</f>
        <v/>
      </c>
      <c r="I692" s="176" t="str">
        <f>IF(E693=0,"",VLOOKUP(E693,Nummern!$A$2:$H$540,7,FALSE))</f>
        <v/>
      </c>
    </row>
    <row r="693" spans="1:9" ht="21.75" customHeight="1" thickBot="1">
      <c r="A693" s="195"/>
      <c r="B693" s="197"/>
      <c r="C693" s="209"/>
      <c r="D693" s="172"/>
      <c r="E693" s="178">
        <f>'Startplan BMF BM Wels2015'!L33</f>
        <v>0</v>
      </c>
      <c r="F693" s="179" t="s">
        <v>715</v>
      </c>
      <c r="G693" s="382" t="str">
        <f>IF(E693=0,"",VLOOKUP(E693,Nummern!$A$2:$H$540,3,FALSE))</f>
        <v/>
      </c>
      <c r="H693" s="383" t="str">
        <f>IF(I693="","",VLOOKUP(I693,Nummern!$A$2:$H$540,2,FALSE))</f>
        <v/>
      </c>
      <c r="I693" s="180" t="str">
        <f>IF(E693=0,"",VLOOKUP(E693,Nummern!$A$2:$H$540,5,FALSE))</f>
        <v/>
      </c>
    </row>
    <row r="694" spans="1:9" ht="9.75" customHeight="1" thickTop="1" thickBot="1">
      <c r="A694" s="195"/>
      <c r="B694" s="197"/>
      <c r="C694" s="209"/>
      <c r="D694" s="172"/>
      <c r="E694" s="181"/>
      <c r="F694" s="181"/>
      <c r="G694" s="182"/>
      <c r="H694" s="183"/>
      <c r="I694" s="184"/>
    </row>
    <row r="695" spans="1:9" ht="13.5" customHeight="1" thickBot="1">
      <c r="A695" s="195"/>
      <c r="B695" s="197"/>
      <c r="C695" s="177" t="s">
        <v>701</v>
      </c>
      <c r="D695" s="172"/>
      <c r="E695" s="185" t="s">
        <v>654</v>
      </c>
      <c r="F695" s="185" t="s">
        <v>655</v>
      </c>
      <c r="G695" s="185" t="s">
        <v>656</v>
      </c>
      <c r="H695" s="185" t="s">
        <v>657</v>
      </c>
      <c r="I695" s="185" t="s">
        <v>658</v>
      </c>
    </row>
    <row r="696" spans="1:9" ht="20.100000000000001" customHeight="1">
      <c r="A696" s="195"/>
      <c r="B696" s="197"/>
      <c r="C696" s="177" t="s">
        <v>702</v>
      </c>
      <c r="D696" s="172"/>
      <c r="E696" s="186">
        <v>4</v>
      </c>
      <c r="F696" s="187">
        <f>Eingabe!T130</f>
        <v>0</v>
      </c>
      <c r="G696" s="187">
        <f>Eingabe!U130</f>
        <v>0</v>
      </c>
      <c r="H696" s="188">
        <f>Eingabe!V130</f>
        <v>0</v>
      </c>
      <c r="I696" s="187">
        <f>Eingabe!W130</f>
        <v>0</v>
      </c>
    </row>
    <row r="697" spans="1:9" ht="20.100000000000001" customHeight="1">
      <c r="A697" s="195"/>
      <c r="B697" s="197"/>
      <c r="C697" s="177" t="s">
        <v>703</v>
      </c>
      <c r="D697" s="172"/>
      <c r="E697" s="186">
        <v>3</v>
      </c>
      <c r="F697" s="187">
        <f>Eingabe!N132</f>
        <v>0</v>
      </c>
      <c r="G697" s="187">
        <f>Eingabe!O132</f>
        <v>0</v>
      </c>
      <c r="H697" s="188">
        <f>Eingabe!P132</f>
        <v>0</v>
      </c>
      <c r="I697" s="187">
        <f>Eingabe!Q132</f>
        <v>0</v>
      </c>
    </row>
    <row r="698" spans="1:9" ht="20.100000000000001" customHeight="1">
      <c r="A698" s="195"/>
      <c r="B698" s="197"/>
      <c r="C698" s="177" t="s">
        <v>704</v>
      </c>
      <c r="D698" s="172"/>
      <c r="E698" s="186">
        <v>5</v>
      </c>
      <c r="F698" s="187">
        <f>Eingabe!Z134</f>
        <v>0</v>
      </c>
      <c r="G698" s="187">
        <f>Eingabe!AA134</f>
        <v>0</v>
      </c>
      <c r="H698" s="188">
        <f>Eingabe!AB134</f>
        <v>0</v>
      </c>
      <c r="I698" s="187">
        <f>Eingabe!AC134</f>
        <v>0</v>
      </c>
    </row>
    <row r="699" spans="1:9" ht="20.100000000000001" customHeight="1" thickBot="1">
      <c r="A699" s="195"/>
      <c r="B699" s="197"/>
      <c r="C699" s="171"/>
      <c r="D699" s="172"/>
      <c r="E699" s="189">
        <v>6</v>
      </c>
      <c r="F699" s="190">
        <f>Eingabe!AF136</f>
        <v>0</v>
      </c>
      <c r="G699" s="190">
        <f>Eingabe!AG136</f>
        <v>0</v>
      </c>
      <c r="H699" s="191">
        <f>Eingabe!AH136</f>
        <v>0</v>
      </c>
      <c r="I699" s="190">
        <f>Eingabe!AI136</f>
        <v>0</v>
      </c>
    </row>
    <row r="700" spans="1:9" ht="24" customHeight="1" thickBot="1">
      <c r="A700" s="195"/>
      <c r="B700" s="197"/>
      <c r="C700" s="171"/>
      <c r="D700" s="172"/>
      <c r="E700" s="192"/>
      <c r="F700" s="193">
        <f>SUM(F696:F699)</f>
        <v>0</v>
      </c>
      <c r="G700" s="193">
        <f>SUM(G696:G699)</f>
        <v>0</v>
      </c>
      <c r="H700" s="193">
        <f>SUM(H696:H699)</f>
        <v>0</v>
      </c>
      <c r="I700" s="194">
        <f>SUM(I696:I699)</f>
        <v>0</v>
      </c>
    </row>
    <row r="701" spans="1:9" ht="120" customHeight="1" thickBot="1">
      <c r="A701" s="210"/>
      <c r="B701" s="197"/>
      <c r="C701" s="171"/>
      <c r="D701" s="172"/>
      <c r="E701" s="171"/>
      <c r="F701" s="171"/>
      <c r="G701" s="171"/>
      <c r="H701" s="171"/>
      <c r="I701" s="171"/>
    </row>
    <row r="702" spans="1:9" ht="21.75" customHeight="1">
      <c r="A702" s="195"/>
      <c r="B702" s="197"/>
      <c r="C702" s="171"/>
      <c r="D702" s="172"/>
      <c r="E702" s="174" t="s">
        <v>716</v>
      </c>
      <c r="F702" s="175" t="s">
        <v>659</v>
      </c>
      <c r="G702" s="384" t="str">
        <f>IF(E703=0,"",VLOOKUP(E703,Nummern!$A$2:$H$540,2,FALSE))</f>
        <v/>
      </c>
      <c r="H702" s="385" t="str">
        <f>IF(I702="","",VLOOKUP(I702,Nummern!$A$2:$H$540,2,FALSE))</f>
        <v/>
      </c>
      <c r="I702" s="176" t="str">
        <f>IF(E703=0,"",VLOOKUP(E703,Nummern!$A$2:$H$540,7,FALSE))</f>
        <v/>
      </c>
    </row>
    <row r="703" spans="1:9" ht="21.75" customHeight="1" thickBot="1">
      <c r="A703" s="195"/>
      <c r="B703" s="197"/>
      <c r="C703" s="209"/>
      <c r="D703" s="172"/>
      <c r="E703" s="178">
        <f>'Startplan BMF BM Wels2015'!O33</f>
        <v>0</v>
      </c>
      <c r="F703" s="179" t="s">
        <v>715</v>
      </c>
      <c r="G703" s="382" t="str">
        <f>IF(E703=0,"",VLOOKUP(E703,Nummern!$A$2:$H$540,3,FALSE))</f>
        <v/>
      </c>
      <c r="H703" s="383" t="str">
        <f>IF(I703="","",VLOOKUP(I703,Nummern!$A$2:$H$540,2,FALSE))</f>
        <v/>
      </c>
      <c r="I703" s="180" t="str">
        <f>IF(E703=0,"",VLOOKUP(E703,Nummern!$A$2:$H$540,5,FALSE))</f>
        <v/>
      </c>
    </row>
    <row r="704" spans="1:9" ht="9.75" customHeight="1" thickTop="1" thickBot="1">
      <c r="A704" s="195"/>
      <c r="B704" s="197"/>
      <c r="C704" s="209"/>
      <c r="D704" s="172"/>
      <c r="E704" s="181"/>
      <c r="F704" s="181"/>
      <c r="G704" s="182"/>
      <c r="H704" s="183"/>
      <c r="I704" s="184"/>
    </row>
    <row r="705" spans="1:9" ht="13.5" customHeight="1" thickBot="1">
      <c r="A705" s="195"/>
      <c r="B705" s="197"/>
      <c r="C705" s="177" t="s">
        <v>701</v>
      </c>
      <c r="D705" s="172"/>
      <c r="E705" s="185" t="s">
        <v>654</v>
      </c>
      <c r="F705" s="185" t="s">
        <v>655</v>
      </c>
      <c r="G705" s="185" t="s">
        <v>656</v>
      </c>
      <c r="H705" s="185" t="s">
        <v>657</v>
      </c>
      <c r="I705" s="185" t="s">
        <v>658</v>
      </c>
    </row>
    <row r="706" spans="1:9" ht="20.100000000000001" customHeight="1">
      <c r="A706" s="195"/>
      <c r="B706" s="197"/>
      <c r="C706" s="177" t="s">
        <v>702</v>
      </c>
      <c r="D706" s="172"/>
      <c r="E706" s="186">
        <v>5</v>
      </c>
      <c r="F706" s="187">
        <f>Eingabe!Z130</f>
        <v>0</v>
      </c>
      <c r="G706" s="187">
        <f>Eingabe!AA130</f>
        <v>0</v>
      </c>
      <c r="H706" s="188">
        <f>Eingabe!AB130</f>
        <v>0</v>
      </c>
      <c r="I706" s="187">
        <f>Eingabe!AC130</f>
        <v>0</v>
      </c>
    </row>
    <row r="707" spans="1:9" ht="20.100000000000001" customHeight="1">
      <c r="A707" s="195"/>
      <c r="B707" s="197"/>
      <c r="C707" s="177" t="s">
        <v>703</v>
      </c>
      <c r="D707" s="172"/>
      <c r="E707" s="186">
        <v>6</v>
      </c>
      <c r="F707" s="187">
        <f>Eingabe!AF132</f>
        <v>0</v>
      </c>
      <c r="G707" s="187">
        <f>Eingabe!AG132</f>
        <v>0</v>
      </c>
      <c r="H707" s="188">
        <f>Eingabe!AH132</f>
        <v>0</v>
      </c>
      <c r="I707" s="187">
        <f>Eingabe!AI132</f>
        <v>0</v>
      </c>
    </row>
    <row r="708" spans="1:9" ht="20.100000000000001" customHeight="1">
      <c r="A708" s="195"/>
      <c r="B708" s="197"/>
      <c r="C708" s="177" t="s">
        <v>704</v>
      </c>
      <c r="D708" s="172"/>
      <c r="E708" s="186">
        <v>2</v>
      </c>
      <c r="F708" s="187">
        <f>Eingabe!H134</f>
        <v>0</v>
      </c>
      <c r="G708" s="187">
        <f>Eingabe!I134</f>
        <v>0</v>
      </c>
      <c r="H708" s="188">
        <f>Eingabe!J134</f>
        <v>0</v>
      </c>
      <c r="I708" s="187">
        <f>Eingabe!K134</f>
        <v>0</v>
      </c>
    </row>
    <row r="709" spans="1:9" ht="20.100000000000001" customHeight="1" thickBot="1">
      <c r="A709" s="195"/>
      <c r="B709" s="197"/>
      <c r="C709" s="171"/>
      <c r="D709" s="172"/>
      <c r="E709" s="189">
        <v>1</v>
      </c>
      <c r="F709" s="190">
        <f>Eingabe!B136</f>
        <v>0</v>
      </c>
      <c r="G709" s="190">
        <f>Eingabe!C136</f>
        <v>0</v>
      </c>
      <c r="H709" s="191">
        <f>Eingabe!D136</f>
        <v>0</v>
      </c>
      <c r="I709" s="190">
        <f>Eingabe!E136</f>
        <v>0</v>
      </c>
    </row>
    <row r="710" spans="1:9" ht="24" customHeight="1" thickBot="1">
      <c r="A710" s="195"/>
      <c r="B710" s="197"/>
      <c r="C710" s="171"/>
      <c r="D710" s="172"/>
      <c r="E710" s="192"/>
      <c r="F710" s="193">
        <f>SUM(F706:F709)</f>
        <v>0</v>
      </c>
      <c r="G710" s="193">
        <f>SUM(G706:G709)</f>
        <v>0</v>
      </c>
      <c r="H710" s="193">
        <f>SUM(H706:H709)</f>
        <v>0</v>
      </c>
      <c r="I710" s="194">
        <f>SUM(I706:I709)</f>
        <v>0</v>
      </c>
    </row>
    <row r="711" spans="1:9" ht="120" customHeight="1" thickBot="1">
      <c r="A711" s="210"/>
      <c r="B711" s="197"/>
      <c r="C711" s="171"/>
      <c r="D711" s="172"/>
      <c r="E711" s="171"/>
      <c r="F711" s="171"/>
      <c r="G711" s="171"/>
      <c r="H711" s="171"/>
      <c r="I711" s="171"/>
    </row>
    <row r="712" spans="1:9" ht="21.75" customHeight="1">
      <c r="A712" s="195"/>
      <c r="B712" s="197"/>
      <c r="C712" s="171"/>
      <c r="D712" s="172"/>
      <c r="E712" s="174" t="s">
        <v>716</v>
      </c>
      <c r="F712" s="175" t="s">
        <v>659</v>
      </c>
      <c r="G712" s="384" t="str">
        <f>IF(E713=0,"",VLOOKUP(E713,Nummern!$A$2:$H$540,2,FALSE))</f>
        <v/>
      </c>
      <c r="H712" s="385" t="str">
        <f>IF(I712="","",VLOOKUP(I712,Nummern!$A$2:$H$540,2,FALSE))</f>
        <v/>
      </c>
      <c r="I712" s="176" t="str">
        <f>IF(E713=0,"",VLOOKUP(E713,Nummern!$A$2:$H$540,7,FALSE))</f>
        <v/>
      </c>
    </row>
    <row r="713" spans="1:9" ht="21.75" customHeight="1" thickBot="1">
      <c r="A713" s="195"/>
      <c r="B713" s="197"/>
      <c r="C713" s="209"/>
      <c r="D713" s="172"/>
      <c r="E713" s="178">
        <f>'Startplan BMF BM Wels2015'!R33</f>
        <v>0</v>
      </c>
      <c r="F713" s="179" t="s">
        <v>715</v>
      </c>
      <c r="G713" s="382" t="str">
        <f>IF(E713=0,"",VLOOKUP(E713,Nummern!$A$2:$H$540,3,FALSE))</f>
        <v/>
      </c>
      <c r="H713" s="383" t="str">
        <f>IF(I713="","",VLOOKUP(I713,Nummern!$A$2:$H$540,2,FALSE))</f>
        <v/>
      </c>
      <c r="I713" s="180" t="str">
        <f>IF(E713=0,"",VLOOKUP(E713,Nummern!$A$2:$H$540,5,FALSE))</f>
        <v/>
      </c>
    </row>
    <row r="714" spans="1:9" ht="9.75" customHeight="1" thickTop="1" thickBot="1">
      <c r="A714" s="195"/>
      <c r="B714" s="197"/>
      <c r="C714" s="209"/>
      <c r="D714" s="172"/>
      <c r="E714" s="181"/>
      <c r="F714" s="181"/>
      <c r="G714" s="182"/>
      <c r="H714" s="183"/>
      <c r="I714" s="184"/>
    </row>
    <row r="715" spans="1:9" ht="13.5" customHeight="1" thickBot="1">
      <c r="A715" s="195"/>
      <c r="B715" s="197"/>
      <c r="C715" s="177" t="s">
        <v>701</v>
      </c>
      <c r="D715" s="172"/>
      <c r="E715" s="185" t="s">
        <v>654</v>
      </c>
      <c r="F715" s="185" t="s">
        <v>655</v>
      </c>
      <c r="G715" s="185" t="s">
        <v>656</v>
      </c>
      <c r="H715" s="185" t="s">
        <v>657</v>
      </c>
      <c r="I715" s="185" t="s">
        <v>658</v>
      </c>
    </row>
    <row r="716" spans="1:9" ht="20.100000000000001" customHeight="1">
      <c r="A716" s="195"/>
      <c r="B716" s="197"/>
      <c r="C716" s="177" t="s">
        <v>702</v>
      </c>
      <c r="D716" s="172"/>
      <c r="E716" s="186">
        <v>6</v>
      </c>
      <c r="F716" s="187">
        <f>Eingabe!AF130</f>
        <v>0</v>
      </c>
      <c r="G716" s="187">
        <f>Eingabe!AG130</f>
        <v>0</v>
      </c>
      <c r="H716" s="188">
        <f>Eingabe!AH130</f>
        <v>0</v>
      </c>
      <c r="I716" s="187">
        <f>Eingabe!AI130</f>
        <v>0</v>
      </c>
    </row>
    <row r="717" spans="1:9" ht="20.100000000000001" customHeight="1">
      <c r="A717" s="195"/>
      <c r="B717" s="197"/>
      <c r="C717" s="177" t="s">
        <v>703</v>
      </c>
      <c r="D717" s="172"/>
      <c r="E717" s="186">
        <v>5</v>
      </c>
      <c r="F717" s="187">
        <f>Eingabe!Z132</f>
        <v>0</v>
      </c>
      <c r="G717" s="187">
        <f>Eingabe!AA132</f>
        <v>0</v>
      </c>
      <c r="H717" s="188">
        <f>Eingabe!AB132</f>
        <v>0</v>
      </c>
      <c r="I717" s="187">
        <f>Eingabe!AC132</f>
        <v>0</v>
      </c>
    </row>
    <row r="718" spans="1:9" ht="20.100000000000001" customHeight="1">
      <c r="A718" s="195"/>
      <c r="B718" s="197"/>
      <c r="C718" s="177" t="s">
        <v>704</v>
      </c>
      <c r="D718" s="172"/>
      <c r="E718" s="186">
        <v>1</v>
      </c>
      <c r="F718" s="187">
        <f>Eingabe!B134</f>
        <v>0</v>
      </c>
      <c r="G718" s="187">
        <f>Eingabe!C134</f>
        <v>0</v>
      </c>
      <c r="H718" s="188">
        <f>Eingabe!D134</f>
        <v>0</v>
      </c>
      <c r="I718" s="187">
        <f>Eingabe!E134</f>
        <v>0</v>
      </c>
    </row>
    <row r="719" spans="1:9" ht="20.100000000000001" customHeight="1" thickBot="1">
      <c r="A719" s="195"/>
      <c r="B719" s="197"/>
      <c r="C719" s="171"/>
      <c r="D719" s="172"/>
      <c r="E719" s="189">
        <v>2</v>
      </c>
      <c r="F719" s="190">
        <f>Eingabe!H136</f>
        <v>0</v>
      </c>
      <c r="G719" s="190">
        <f>Eingabe!I136</f>
        <v>0</v>
      </c>
      <c r="H719" s="191">
        <f>Eingabe!J136</f>
        <v>0</v>
      </c>
      <c r="I719" s="190">
        <f>Eingabe!K136</f>
        <v>0</v>
      </c>
    </row>
    <row r="720" spans="1:9" ht="24" customHeight="1" thickBot="1">
      <c r="A720" s="195"/>
      <c r="B720" s="197"/>
      <c r="C720" s="171"/>
      <c r="D720" s="172"/>
      <c r="E720" s="192"/>
      <c r="F720" s="193">
        <f>SUM(F716:F719)</f>
        <v>0</v>
      </c>
      <c r="G720" s="193">
        <f>SUM(G716:G719)</f>
        <v>0</v>
      </c>
      <c r="H720" s="193">
        <f>SUM(H716:H719)</f>
        <v>0</v>
      </c>
      <c r="I720" s="194">
        <f>SUM(I716:I719)</f>
        <v>0</v>
      </c>
    </row>
    <row r="721" spans="1:9" ht="4.5" customHeight="1">
      <c r="F721" s="196"/>
      <c r="G721" s="196"/>
      <c r="H721" s="196"/>
      <c r="I721" s="196"/>
    </row>
    <row r="722" spans="1:9" ht="21.75" customHeight="1">
      <c r="A722" s="195"/>
      <c r="B722" s="197"/>
      <c r="C722" s="86"/>
      <c r="E722" s="198"/>
      <c r="F722" s="160"/>
      <c r="G722" s="199"/>
      <c r="H722" s="199"/>
      <c r="I722" s="200"/>
    </row>
    <row r="723" spans="1:9" ht="21.75" customHeight="1">
      <c r="A723" s="195"/>
      <c r="B723" s="197"/>
      <c r="C723" s="201"/>
      <c r="E723" s="117"/>
      <c r="F723" s="160"/>
      <c r="G723" s="202"/>
      <c r="H723" s="202"/>
      <c r="I723" s="203"/>
    </row>
    <row r="724" spans="1:9" ht="9.75" customHeight="1">
      <c r="A724" s="195"/>
      <c r="B724" s="197"/>
      <c r="C724" s="201"/>
      <c r="E724" s="204"/>
      <c r="F724" s="204"/>
      <c r="G724" s="46"/>
      <c r="H724" s="46"/>
      <c r="I724" s="203"/>
    </row>
    <row r="725" spans="1:9" ht="13.5" customHeight="1">
      <c r="A725" s="195"/>
      <c r="B725" s="197"/>
      <c r="C725" s="201"/>
      <c r="E725" s="205"/>
      <c r="F725" s="205"/>
      <c r="G725" s="205"/>
      <c r="H725" s="205"/>
      <c r="I725" s="205"/>
    </row>
    <row r="726" spans="1:9" ht="20.100000000000001" customHeight="1">
      <c r="A726" s="195"/>
      <c r="B726" s="197"/>
      <c r="C726" s="201"/>
      <c r="E726" s="206"/>
      <c r="F726" s="117"/>
      <c r="G726" s="117"/>
      <c r="H726" s="161"/>
      <c r="I726" s="206"/>
    </row>
    <row r="727" spans="1:9" ht="20.100000000000001" customHeight="1">
      <c r="A727" s="195"/>
      <c r="B727" s="197"/>
      <c r="C727" s="201"/>
      <c r="E727" s="206"/>
      <c r="F727" s="117"/>
      <c r="G727" s="117"/>
      <c r="H727" s="161"/>
      <c r="I727" s="206"/>
    </row>
    <row r="728" spans="1:9" ht="20.100000000000001" customHeight="1">
      <c r="A728" s="195"/>
      <c r="B728" s="197"/>
      <c r="C728" s="201"/>
      <c r="E728" s="206"/>
      <c r="F728" s="117"/>
      <c r="G728" s="117"/>
      <c r="H728" s="161"/>
      <c r="I728" s="206"/>
    </row>
    <row r="729" spans="1:9" ht="20.100000000000001" customHeight="1">
      <c r="A729" s="195"/>
      <c r="B729" s="197"/>
      <c r="C729" s="86"/>
      <c r="E729" s="206"/>
      <c r="F729" s="117"/>
      <c r="G729" s="117"/>
      <c r="H729" s="161"/>
      <c r="I729" s="206"/>
    </row>
    <row r="730" spans="1:9" ht="24" customHeight="1">
      <c r="A730" s="195"/>
      <c r="B730" s="197"/>
      <c r="C730" s="86"/>
      <c r="E730" s="206"/>
      <c r="F730" s="207"/>
      <c r="G730" s="207"/>
      <c r="H730" s="207"/>
      <c r="I730" s="161"/>
    </row>
    <row r="731" spans="1:9" ht="27" customHeight="1">
      <c r="A731" s="195"/>
      <c r="B731" s="197"/>
      <c r="C731" s="86"/>
      <c r="E731" s="86"/>
      <c r="F731" s="86"/>
      <c r="G731" s="86"/>
      <c r="H731" s="86"/>
      <c r="I731" s="86"/>
    </row>
    <row r="732" spans="1:9" ht="21.75" customHeight="1">
      <c r="A732" s="195"/>
      <c r="B732" s="197"/>
      <c r="C732" s="86"/>
      <c r="E732" s="198"/>
      <c r="F732" s="160"/>
      <c r="G732" s="208"/>
      <c r="H732" s="208"/>
      <c r="I732" s="200"/>
    </row>
    <row r="733" spans="1:9" ht="21.75" customHeight="1">
      <c r="A733" s="195"/>
      <c r="B733" s="197"/>
      <c r="C733" s="201"/>
      <c r="E733" s="117"/>
      <c r="F733" s="160"/>
      <c r="G733" s="202"/>
      <c r="H733" s="202"/>
      <c r="I733" s="203"/>
    </row>
    <row r="734" spans="1:9" ht="9.75" customHeight="1">
      <c r="A734" s="195"/>
      <c r="B734" s="197"/>
      <c r="C734" s="201"/>
      <c r="E734" s="204"/>
      <c r="F734" s="204"/>
      <c r="G734" s="46"/>
      <c r="H734" s="46"/>
      <c r="I734" s="203"/>
    </row>
    <row r="735" spans="1:9" ht="13.5" customHeight="1">
      <c r="A735" s="195"/>
      <c r="B735" s="197"/>
      <c r="C735" s="201"/>
      <c r="E735" s="205"/>
      <c r="F735" s="205"/>
      <c r="G735" s="205"/>
      <c r="H735" s="205"/>
      <c r="I735" s="205"/>
    </row>
    <row r="736" spans="1:9" ht="20.100000000000001" customHeight="1">
      <c r="A736" s="195"/>
      <c r="B736" s="197"/>
      <c r="C736" s="201"/>
      <c r="E736" s="206"/>
      <c r="F736" s="117"/>
      <c r="G736" s="117"/>
      <c r="H736" s="161"/>
      <c r="I736" s="206"/>
    </row>
    <row r="737" spans="1:9" ht="20.100000000000001" customHeight="1">
      <c r="A737" s="195"/>
      <c r="B737" s="197"/>
      <c r="C737" s="201"/>
      <c r="E737" s="206"/>
      <c r="F737" s="117"/>
      <c r="G737" s="117"/>
      <c r="H737" s="161"/>
      <c r="I737" s="206"/>
    </row>
    <row r="738" spans="1:9" ht="20.100000000000001" customHeight="1">
      <c r="A738" s="195"/>
      <c r="B738" s="197"/>
      <c r="C738" s="201"/>
      <c r="E738" s="206"/>
      <c r="F738" s="117"/>
      <c r="G738" s="117"/>
      <c r="H738" s="161"/>
      <c r="I738" s="206"/>
    </row>
    <row r="739" spans="1:9" ht="20.100000000000001" customHeight="1">
      <c r="A739" s="195"/>
      <c r="B739" s="197"/>
      <c r="C739" s="86"/>
      <c r="E739" s="206"/>
      <c r="F739" s="117"/>
      <c r="G739" s="117"/>
      <c r="H739" s="161"/>
      <c r="I739" s="206"/>
    </row>
    <row r="740" spans="1:9" ht="24" customHeight="1">
      <c r="A740" s="195"/>
      <c r="B740" s="197"/>
      <c r="C740" s="86"/>
      <c r="E740" s="206"/>
      <c r="F740" s="207"/>
      <c r="G740" s="207"/>
      <c r="H740" s="207"/>
      <c r="I740" s="161"/>
    </row>
    <row r="741" spans="1:9" ht="27" customHeight="1">
      <c r="A741" s="195"/>
      <c r="B741" s="197"/>
      <c r="C741" s="86"/>
      <c r="E741" s="86"/>
      <c r="F741" s="86"/>
      <c r="G741" s="86"/>
      <c r="H741" s="86"/>
      <c r="I741" s="86"/>
    </row>
    <row r="742" spans="1:9" ht="21.75" customHeight="1">
      <c r="A742" s="195"/>
      <c r="B742" s="197"/>
      <c r="C742" s="86"/>
      <c r="E742" s="198"/>
      <c r="F742" s="160"/>
      <c r="G742" s="208"/>
      <c r="H742" s="208"/>
      <c r="I742" s="200"/>
    </row>
    <row r="743" spans="1:9" ht="21.75" customHeight="1">
      <c r="A743" s="195"/>
      <c r="B743" s="197"/>
      <c r="C743" s="201"/>
      <c r="E743" s="117"/>
      <c r="F743" s="160"/>
      <c r="G743" s="202"/>
      <c r="H743" s="202"/>
      <c r="I743" s="203"/>
    </row>
    <row r="744" spans="1:9" ht="9.75" customHeight="1">
      <c r="A744" s="195"/>
      <c r="B744" s="197"/>
      <c r="C744" s="201"/>
      <c r="E744" s="204"/>
      <c r="F744" s="204"/>
      <c r="G744" s="46"/>
      <c r="H744" s="46"/>
      <c r="I744" s="203"/>
    </row>
    <row r="745" spans="1:9" ht="13.5" customHeight="1">
      <c r="A745" s="195"/>
      <c r="B745" s="197"/>
      <c r="C745" s="201"/>
      <c r="E745" s="205"/>
      <c r="F745" s="205"/>
      <c r="G745" s="205"/>
      <c r="H745" s="205"/>
      <c r="I745" s="205"/>
    </row>
    <row r="746" spans="1:9" ht="20.100000000000001" customHeight="1">
      <c r="A746" s="195"/>
      <c r="B746" s="197"/>
      <c r="C746" s="201"/>
      <c r="E746" s="206"/>
      <c r="F746" s="117"/>
      <c r="G746" s="117"/>
      <c r="H746" s="161"/>
      <c r="I746" s="206"/>
    </row>
    <row r="747" spans="1:9" ht="20.100000000000001" customHeight="1">
      <c r="A747" s="195"/>
      <c r="B747" s="197"/>
      <c r="C747" s="201"/>
      <c r="E747" s="206"/>
      <c r="F747" s="117"/>
      <c r="G747" s="117"/>
      <c r="H747" s="161"/>
      <c r="I747" s="206"/>
    </row>
    <row r="748" spans="1:9" ht="20.100000000000001" customHeight="1">
      <c r="A748" s="195"/>
      <c r="B748" s="197"/>
      <c r="C748" s="201"/>
      <c r="E748" s="206"/>
      <c r="F748" s="117"/>
      <c r="G748" s="117"/>
      <c r="H748" s="161"/>
      <c r="I748" s="206"/>
    </row>
    <row r="749" spans="1:9" ht="20.100000000000001" customHeight="1">
      <c r="A749" s="195"/>
      <c r="B749" s="197"/>
      <c r="C749" s="86"/>
      <c r="E749" s="206"/>
      <c r="F749" s="117"/>
      <c r="G749" s="117"/>
      <c r="H749" s="161"/>
      <c r="I749" s="206"/>
    </row>
    <row r="750" spans="1:9" ht="24" customHeight="1">
      <c r="A750" s="195"/>
      <c r="B750" s="197"/>
      <c r="C750" s="86"/>
      <c r="E750" s="206"/>
      <c r="F750" s="207"/>
      <c r="G750" s="207"/>
      <c r="H750" s="207"/>
      <c r="I750" s="161"/>
    </row>
    <row r="751" spans="1:9" ht="27" customHeight="1">
      <c r="A751" s="195"/>
      <c r="B751" s="197"/>
      <c r="C751" s="86"/>
      <c r="E751" s="86"/>
      <c r="F751" s="86"/>
      <c r="G751" s="86"/>
      <c r="H751" s="86"/>
      <c r="I751" s="86"/>
    </row>
    <row r="752" spans="1:9" ht="21.75" customHeight="1">
      <c r="A752" s="195"/>
      <c r="B752" s="197"/>
      <c r="C752" s="86"/>
      <c r="E752" s="198"/>
      <c r="F752" s="160"/>
      <c r="G752" s="199"/>
      <c r="H752" s="199"/>
      <c r="I752" s="200"/>
    </row>
    <row r="753" spans="1:9" ht="21.75" customHeight="1">
      <c r="A753" s="195"/>
      <c r="B753" s="197"/>
      <c r="C753" s="201"/>
      <c r="E753" s="117"/>
      <c r="F753" s="160"/>
      <c r="G753" s="202"/>
      <c r="H753" s="202"/>
      <c r="I753" s="203"/>
    </row>
    <row r="754" spans="1:9" ht="9.75" customHeight="1">
      <c r="A754" s="195"/>
      <c r="B754" s="197"/>
      <c r="C754" s="201"/>
      <c r="E754" s="204"/>
      <c r="F754" s="204"/>
      <c r="G754" s="46"/>
      <c r="H754" s="46"/>
      <c r="I754" s="203"/>
    </row>
    <row r="755" spans="1:9" ht="13.5" customHeight="1">
      <c r="A755" s="195"/>
      <c r="B755" s="197"/>
      <c r="C755" s="201"/>
      <c r="E755" s="205"/>
      <c r="F755" s="205"/>
      <c r="G755" s="205"/>
      <c r="H755" s="205"/>
      <c r="I755" s="205"/>
    </row>
    <row r="756" spans="1:9" ht="20.100000000000001" customHeight="1">
      <c r="A756" s="195"/>
      <c r="B756" s="197"/>
      <c r="C756" s="201"/>
      <c r="E756" s="206"/>
      <c r="F756" s="117"/>
      <c r="G756" s="117"/>
      <c r="H756" s="161"/>
      <c r="I756" s="206"/>
    </row>
    <row r="757" spans="1:9" ht="20.100000000000001" customHeight="1">
      <c r="A757" s="195"/>
      <c r="B757" s="197"/>
      <c r="C757" s="201"/>
      <c r="E757" s="206"/>
      <c r="F757" s="117"/>
      <c r="G757" s="117"/>
      <c r="H757" s="161"/>
      <c r="I757" s="206"/>
    </row>
    <row r="758" spans="1:9" ht="20.100000000000001" customHeight="1">
      <c r="A758" s="195"/>
      <c r="B758" s="197"/>
      <c r="C758" s="201"/>
      <c r="E758" s="206"/>
      <c r="F758" s="117"/>
      <c r="G758" s="117"/>
      <c r="H758" s="161"/>
      <c r="I758" s="206"/>
    </row>
    <row r="759" spans="1:9" ht="20.100000000000001" customHeight="1">
      <c r="A759" s="195"/>
      <c r="B759" s="197"/>
      <c r="C759" s="86"/>
      <c r="E759" s="206"/>
      <c r="F759" s="117"/>
      <c r="G759" s="117"/>
      <c r="H759" s="161"/>
      <c r="I759" s="206"/>
    </row>
    <row r="760" spans="1:9" ht="24" customHeight="1">
      <c r="A760" s="195"/>
      <c r="B760" s="197"/>
      <c r="C760" s="86"/>
      <c r="E760" s="206"/>
      <c r="F760" s="207"/>
      <c r="G760" s="207"/>
      <c r="H760" s="207"/>
      <c r="I760" s="161"/>
    </row>
    <row r="761" spans="1:9" ht="4.5" customHeight="1">
      <c r="A761" s="86"/>
      <c r="B761" s="86"/>
      <c r="C761" s="86"/>
      <c r="E761" s="86"/>
      <c r="F761" s="196"/>
      <c r="G761" s="196"/>
      <c r="H761" s="196"/>
      <c r="I761" s="196"/>
    </row>
    <row r="762" spans="1:9" ht="21.75" customHeight="1">
      <c r="A762" s="195"/>
      <c r="B762" s="197"/>
      <c r="C762" s="86"/>
      <c r="E762" s="198"/>
      <c r="F762" s="160"/>
      <c r="G762" s="199"/>
      <c r="H762" s="199"/>
      <c r="I762" s="200"/>
    </row>
    <row r="763" spans="1:9" ht="21.75" customHeight="1">
      <c r="A763" s="195"/>
      <c r="B763" s="197"/>
      <c r="C763" s="201"/>
      <c r="E763" s="117"/>
      <c r="F763" s="160"/>
      <c r="G763" s="202"/>
      <c r="H763" s="202"/>
      <c r="I763" s="203"/>
    </row>
    <row r="764" spans="1:9" ht="9.75" customHeight="1">
      <c r="A764" s="195"/>
      <c r="B764" s="197"/>
      <c r="C764" s="201"/>
      <c r="E764" s="204"/>
      <c r="F764" s="204"/>
      <c r="G764" s="46"/>
      <c r="H764" s="46"/>
      <c r="I764" s="203"/>
    </row>
    <row r="765" spans="1:9" ht="13.5" customHeight="1">
      <c r="A765" s="195"/>
      <c r="B765" s="197"/>
      <c r="C765" s="201"/>
      <c r="E765" s="205"/>
      <c r="F765" s="205"/>
      <c r="G765" s="205"/>
      <c r="H765" s="205"/>
      <c r="I765" s="205"/>
    </row>
    <row r="766" spans="1:9" ht="20.100000000000001" customHeight="1">
      <c r="A766" s="195"/>
      <c r="B766" s="197"/>
      <c r="C766" s="201"/>
      <c r="E766" s="206"/>
      <c r="F766" s="117"/>
      <c r="G766" s="117"/>
      <c r="H766" s="161"/>
      <c r="I766" s="206"/>
    </row>
    <row r="767" spans="1:9" ht="20.100000000000001" customHeight="1">
      <c r="A767" s="195"/>
      <c r="B767" s="197"/>
      <c r="C767" s="201"/>
      <c r="E767" s="206"/>
      <c r="F767" s="117"/>
      <c r="G767" s="117"/>
      <c r="H767" s="161"/>
      <c r="I767" s="206"/>
    </row>
    <row r="768" spans="1:9" ht="20.100000000000001" customHeight="1">
      <c r="A768" s="195"/>
      <c r="B768" s="197"/>
      <c r="C768" s="201"/>
      <c r="E768" s="206"/>
      <c r="F768" s="117"/>
      <c r="G768" s="117"/>
      <c r="H768" s="161"/>
      <c r="I768" s="206"/>
    </row>
    <row r="769" spans="1:9" ht="20.100000000000001" customHeight="1">
      <c r="A769" s="195"/>
      <c r="B769" s="197"/>
      <c r="C769" s="86"/>
      <c r="E769" s="206"/>
      <c r="F769" s="117"/>
      <c r="G769" s="117"/>
      <c r="H769" s="161"/>
      <c r="I769" s="206"/>
    </row>
    <row r="770" spans="1:9" ht="24" customHeight="1">
      <c r="A770" s="195"/>
      <c r="B770" s="197"/>
      <c r="C770" s="86"/>
      <c r="E770" s="206"/>
      <c r="F770" s="207"/>
      <c r="G770" s="207"/>
      <c r="H770" s="207"/>
      <c r="I770" s="161"/>
    </row>
    <row r="771" spans="1:9" ht="27" customHeight="1">
      <c r="A771" s="195"/>
      <c r="B771" s="197"/>
      <c r="C771" s="86"/>
      <c r="E771" s="86"/>
      <c r="F771" s="86"/>
      <c r="G771" s="86"/>
      <c r="H771" s="86"/>
      <c r="I771" s="86"/>
    </row>
    <row r="772" spans="1:9" ht="21.75" customHeight="1">
      <c r="A772" s="195"/>
      <c r="B772" s="197"/>
      <c r="C772" s="86"/>
      <c r="E772" s="198"/>
      <c r="F772" s="160"/>
      <c r="G772" s="199"/>
      <c r="H772" s="199"/>
      <c r="I772" s="200"/>
    </row>
    <row r="773" spans="1:9" ht="21.75" customHeight="1">
      <c r="A773" s="195"/>
      <c r="B773" s="197"/>
      <c r="C773" s="201"/>
      <c r="E773" s="117"/>
      <c r="F773" s="160"/>
      <c r="G773" s="202"/>
      <c r="H773" s="202"/>
      <c r="I773" s="203"/>
    </row>
    <row r="774" spans="1:9" ht="9.75" customHeight="1">
      <c r="A774" s="195"/>
      <c r="B774" s="197"/>
      <c r="C774" s="201"/>
      <c r="E774" s="204"/>
      <c r="F774" s="204"/>
      <c r="G774" s="46"/>
      <c r="H774" s="46"/>
      <c r="I774" s="203"/>
    </row>
    <row r="775" spans="1:9" ht="13.5" customHeight="1">
      <c r="A775" s="195"/>
      <c r="B775" s="197"/>
      <c r="C775" s="201"/>
      <c r="E775" s="205"/>
      <c r="F775" s="205"/>
      <c r="G775" s="205"/>
      <c r="H775" s="205"/>
      <c r="I775" s="205"/>
    </row>
    <row r="776" spans="1:9" ht="20.100000000000001" customHeight="1">
      <c r="A776" s="195"/>
      <c r="B776" s="197"/>
      <c r="C776" s="201"/>
      <c r="E776" s="206"/>
      <c r="F776" s="117"/>
      <c r="G776" s="117"/>
      <c r="H776" s="161"/>
      <c r="I776" s="206"/>
    </row>
    <row r="777" spans="1:9" ht="20.100000000000001" customHeight="1">
      <c r="A777" s="195"/>
      <c r="B777" s="197"/>
      <c r="C777" s="201"/>
      <c r="E777" s="206"/>
      <c r="F777" s="117"/>
      <c r="G777" s="117"/>
      <c r="H777" s="161"/>
      <c r="I777" s="206"/>
    </row>
    <row r="778" spans="1:9" ht="20.100000000000001" customHeight="1">
      <c r="A778" s="195"/>
      <c r="B778" s="197"/>
      <c r="C778" s="201"/>
      <c r="E778" s="206"/>
      <c r="F778" s="117"/>
      <c r="G778" s="117"/>
      <c r="H778" s="161"/>
      <c r="I778" s="206"/>
    </row>
    <row r="779" spans="1:9" ht="20.100000000000001" customHeight="1">
      <c r="A779" s="195"/>
      <c r="B779" s="197"/>
      <c r="C779" s="86"/>
      <c r="E779" s="206"/>
      <c r="F779" s="117"/>
      <c r="G779" s="117"/>
      <c r="H779" s="161"/>
      <c r="I779" s="206"/>
    </row>
    <row r="780" spans="1:9" ht="24" customHeight="1">
      <c r="A780" s="195"/>
      <c r="B780" s="197"/>
      <c r="C780" s="86"/>
      <c r="E780" s="206"/>
      <c r="F780" s="207"/>
      <c r="G780" s="207"/>
      <c r="H780" s="207"/>
      <c r="I780" s="161"/>
    </row>
    <row r="781" spans="1:9" ht="27" customHeight="1">
      <c r="A781" s="195"/>
      <c r="B781" s="197"/>
      <c r="C781" s="86"/>
      <c r="E781" s="86"/>
      <c r="F781" s="86"/>
      <c r="G781" s="86"/>
      <c r="H781" s="86"/>
      <c r="I781" s="86"/>
    </row>
    <row r="782" spans="1:9" ht="21.75" customHeight="1">
      <c r="A782" s="195"/>
      <c r="B782" s="197"/>
      <c r="C782" s="86"/>
      <c r="E782" s="198"/>
      <c r="F782" s="160"/>
      <c r="G782" s="199"/>
      <c r="H782" s="199"/>
      <c r="I782" s="200"/>
    </row>
    <row r="783" spans="1:9" ht="21.75" customHeight="1">
      <c r="A783" s="195"/>
      <c r="B783" s="197"/>
      <c r="C783" s="201"/>
      <c r="E783" s="117"/>
      <c r="F783" s="160"/>
      <c r="G783" s="202"/>
      <c r="H783" s="202"/>
      <c r="I783" s="203"/>
    </row>
    <row r="784" spans="1:9" ht="9.75" customHeight="1">
      <c r="A784" s="195"/>
      <c r="B784" s="197"/>
      <c r="C784" s="201"/>
      <c r="E784" s="204"/>
      <c r="F784" s="204"/>
      <c r="G784" s="46"/>
      <c r="H784" s="46"/>
      <c r="I784" s="203"/>
    </row>
    <row r="785" spans="1:9" ht="13.5" customHeight="1">
      <c r="A785" s="195"/>
      <c r="B785" s="197"/>
      <c r="C785" s="201"/>
      <c r="E785" s="205"/>
      <c r="F785" s="205"/>
      <c r="G785" s="205"/>
      <c r="H785" s="205"/>
      <c r="I785" s="205"/>
    </row>
    <row r="786" spans="1:9" ht="20.100000000000001" customHeight="1">
      <c r="A786" s="195"/>
      <c r="B786" s="197"/>
      <c r="C786" s="201"/>
      <c r="E786" s="206"/>
      <c r="F786" s="117"/>
      <c r="G786" s="117"/>
      <c r="H786" s="161"/>
      <c r="I786" s="206"/>
    </row>
    <row r="787" spans="1:9" ht="20.100000000000001" customHeight="1">
      <c r="A787" s="195"/>
      <c r="B787" s="197"/>
      <c r="C787" s="201"/>
      <c r="E787" s="206"/>
      <c r="F787" s="117"/>
      <c r="G787" s="117"/>
      <c r="H787" s="161"/>
      <c r="I787" s="206"/>
    </row>
    <row r="788" spans="1:9" ht="20.100000000000001" customHeight="1">
      <c r="A788" s="195"/>
      <c r="B788" s="197"/>
      <c r="C788" s="201"/>
      <c r="E788" s="206"/>
      <c r="F788" s="117"/>
      <c r="G788" s="117"/>
      <c r="H788" s="161"/>
      <c r="I788" s="206"/>
    </row>
    <row r="789" spans="1:9" ht="20.100000000000001" customHeight="1">
      <c r="A789" s="195"/>
      <c r="B789" s="197"/>
      <c r="C789" s="86"/>
      <c r="E789" s="206"/>
      <c r="F789" s="117"/>
      <c r="G789" s="117"/>
      <c r="H789" s="161"/>
      <c r="I789" s="206"/>
    </row>
    <row r="790" spans="1:9" ht="24" customHeight="1">
      <c r="A790" s="195"/>
      <c r="B790" s="197"/>
      <c r="C790" s="86"/>
      <c r="E790" s="206"/>
      <c r="F790" s="207"/>
      <c r="G790" s="207"/>
      <c r="H790" s="207"/>
      <c r="I790" s="161"/>
    </row>
    <row r="791" spans="1:9" ht="27" customHeight="1">
      <c r="A791" s="195"/>
      <c r="B791" s="197"/>
      <c r="C791" s="86"/>
      <c r="E791" s="86"/>
      <c r="F791" s="86"/>
      <c r="G791" s="86"/>
      <c r="H791" s="86"/>
      <c r="I791" s="86"/>
    </row>
    <row r="792" spans="1:9" ht="21.75" customHeight="1">
      <c r="A792" s="195"/>
      <c r="B792" s="197"/>
      <c r="C792" s="86"/>
      <c r="E792" s="198"/>
      <c r="F792" s="160"/>
      <c r="G792" s="199"/>
      <c r="H792" s="199"/>
      <c r="I792" s="200"/>
    </row>
    <row r="793" spans="1:9" ht="21.75" customHeight="1">
      <c r="A793" s="195"/>
      <c r="B793" s="197"/>
      <c r="C793" s="201"/>
      <c r="E793" s="117"/>
      <c r="F793" s="160"/>
      <c r="G793" s="202"/>
      <c r="H793" s="202"/>
      <c r="I793" s="203"/>
    </row>
    <row r="794" spans="1:9" ht="9.75" customHeight="1">
      <c r="A794" s="195"/>
      <c r="B794" s="197"/>
      <c r="C794" s="201"/>
      <c r="E794" s="204"/>
      <c r="F794" s="204"/>
      <c r="G794" s="46"/>
      <c r="H794" s="46"/>
      <c r="I794" s="203"/>
    </row>
    <row r="795" spans="1:9" ht="13.5" customHeight="1">
      <c r="A795" s="195"/>
      <c r="B795" s="197"/>
      <c r="C795" s="201"/>
      <c r="E795" s="205"/>
      <c r="F795" s="205"/>
      <c r="G795" s="205"/>
      <c r="H795" s="205"/>
      <c r="I795" s="205"/>
    </row>
    <row r="796" spans="1:9" ht="20.100000000000001" customHeight="1">
      <c r="A796" s="195"/>
      <c r="B796" s="197"/>
      <c r="C796" s="201"/>
      <c r="E796" s="206"/>
      <c r="F796" s="117"/>
      <c r="G796" s="117"/>
      <c r="H796" s="161"/>
      <c r="I796" s="206"/>
    </row>
    <row r="797" spans="1:9" ht="20.100000000000001" customHeight="1">
      <c r="A797" s="195"/>
      <c r="B797" s="197"/>
      <c r="C797" s="201"/>
      <c r="E797" s="206"/>
      <c r="F797" s="117"/>
      <c r="G797" s="117"/>
      <c r="H797" s="161"/>
      <c r="I797" s="206"/>
    </row>
    <row r="798" spans="1:9" ht="20.100000000000001" customHeight="1">
      <c r="A798" s="195"/>
      <c r="B798" s="197"/>
      <c r="C798" s="201"/>
      <c r="E798" s="206"/>
      <c r="F798" s="117"/>
      <c r="G798" s="117"/>
      <c r="H798" s="161"/>
      <c r="I798" s="206"/>
    </row>
    <row r="799" spans="1:9" ht="20.100000000000001" customHeight="1">
      <c r="A799" s="195"/>
      <c r="B799" s="197"/>
      <c r="C799" s="86"/>
      <c r="E799" s="206"/>
      <c r="F799" s="117"/>
      <c r="G799" s="117"/>
      <c r="H799" s="161"/>
      <c r="I799" s="206"/>
    </row>
    <row r="800" spans="1:9" ht="24" customHeight="1">
      <c r="A800" s="195"/>
      <c r="B800" s="197"/>
      <c r="C800" s="86"/>
      <c r="E800" s="206"/>
      <c r="F800" s="207"/>
      <c r="G800" s="207"/>
      <c r="H800" s="207"/>
      <c r="I800" s="161"/>
    </row>
    <row r="801" spans="1:9" ht="4.5" customHeight="1">
      <c r="A801" s="86"/>
      <c r="B801" s="86"/>
      <c r="C801" s="86"/>
      <c r="E801" s="86"/>
      <c r="F801" s="196"/>
      <c r="G801" s="196"/>
      <c r="H801" s="196"/>
      <c r="I801" s="196"/>
    </row>
    <row r="802" spans="1:9" ht="21.75" customHeight="1">
      <c r="A802" s="195"/>
      <c r="B802" s="197"/>
      <c r="C802" s="86"/>
      <c r="E802" s="198"/>
      <c r="F802" s="160"/>
      <c r="G802" s="199"/>
      <c r="H802" s="199"/>
      <c r="I802" s="200"/>
    </row>
    <row r="803" spans="1:9" ht="21.75" customHeight="1">
      <c r="A803" s="195"/>
      <c r="B803" s="197"/>
      <c r="C803" s="201"/>
      <c r="E803" s="117"/>
      <c r="F803" s="160"/>
      <c r="G803" s="202"/>
      <c r="H803" s="202"/>
      <c r="I803" s="203"/>
    </row>
    <row r="804" spans="1:9" ht="9.75" customHeight="1">
      <c r="A804" s="195"/>
      <c r="B804" s="197"/>
      <c r="C804" s="201"/>
      <c r="E804" s="204"/>
      <c r="F804" s="204"/>
      <c r="G804" s="46"/>
      <c r="H804" s="46"/>
      <c r="I804" s="203"/>
    </row>
    <row r="805" spans="1:9" ht="13.5" customHeight="1">
      <c r="A805" s="195"/>
      <c r="B805" s="197"/>
      <c r="C805" s="201"/>
      <c r="E805" s="205"/>
      <c r="F805" s="205"/>
      <c r="G805" s="205"/>
      <c r="H805" s="205"/>
      <c r="I805" s="205"/>
    </row>
    <row r="806" spans="1:9" ht="20.100000000000001" customHeight="1">
      <c r="A806" s="195"/>
      <c r="B806" s="197"/>
      <c r="C806" s="201"/>
      <c r="E806" s="206"/>
      <c r="F806" s="117"/>
      <c r="G806" s="117"/>
      <c r="H806" s="161"/>
      <c r="I806" s="206"/>
    </row>
    <row r="807" spans="1:9" ht="20.100000000000001" customHeight="1">
      <c r="A807" s="195"/>
      <c r="B807" s="197"/>
      <c r="C807" s="201"/>
      <c r="E807" s="206"/>
      <c r="F807" s="117"/>
      <c r="G807" s="117"/>
      <c r="H807" s="161"/>
      <c r="I807" s="206"/>
    </row>
    <row r="808" spans="1:9" ht="20.100000000000001" customHeight="1">
      <c r="A808" s="195"/>
      <c r="B808" s="197"/>
      <c r="C808" s="201"/>
      <c r="E808" s="206"/>
      <c r="F808" s="117"/>
      <c r="G808" s="117"/>
      <c r="H808" s="161"/>
      <c r="I808" s="206"/>
    </row>
    <row r="809" spans="1:9" ht="20.100000000000001" customHeight="1">
      <c r="A809" s="195"/>
      <c r="B809" s="197"/>
      <c r="C809" s="86"/>
      <c r="E809" s="206"/>
      <c r="F809" s="117"/>
      <c r="G809" s="117"/>
      <c r="H809" s="161"/>
      <c r="I809" s="206"/>
    </row>
    <row r="810" spans="1:9" ht="24" customHeight="1">
      <c r="A810" s="195"/>
      <c r="B810" s="197"/>
      <c r="C810" s="86"/>
      <c r="E810" s="206"/>
      <c r="F810" s="207"/>
      <c r="G810" s="207"/>
      <c r="H810" s="207"/>
      <c r="I810" s="161"/>
    </row>
    <row r="811" spans="1:9" ht="27" customHeight="1">
      <c r="A811" s="195"/>
      <c r="B811" s="197"/>
      <c r="C811" s="86"/>
      <c r="E811" s="86"/>
      <c r="F811" s="86"/>
      <c r="G811" s="86"/>
      <c r="H811" s="86"/>
      <c r="I811" s="86"/>
    </row>
    <row r="812" spans="1:9" ht="21.75" customHeight="1">
      <c r="A812" s="195"/>
      <c r="B812" s="197"/>
      <c r="C812" s="86"/>
      <c r="E812" s="198"/>
      <c r="F812" s="160"/>
      <c r="G812" s="199"/>
      <c r="H812" s="199"/>
      <c r="I812" s="200"/>
    </row>
    <row r="813" spans="1:9" ht="21.75" customHeight="1">
      <c r="A813" s="195"/>
      <c r="B813" s="197"/>
      <c r="C813" s="201"/>
      <c r="E813" s="117"/>
      <c r="F813" s="160"/>
      <c r="G813" s="202"/>
      <c r="H813" s="202"/>
      <c r="I813" s="203"/>
    </row>
    <row r="814" spans="1:9" ht="9.75" customHeight="1">
      <c r="A814" s="195"/>
      <c r="B814" s="197"/>
      <c r="C814" s="201"/>
      <c r="E814" s="204"/>
      <c r="F814" s="204"/>
      <c r="G814" s="46"/>
      <c r="H814" s="46"/>
      <c r="I814" s="203"/>
    </row>
    <row r="815" spans="1:9" ht="13.5" customHeight="1">
      <c r="A815" s="195"/>
      <c r="B815" s="197"/>
      <c r="C815" s="201"/>
      <c r="E815" s="205"/>
      <c r="F815" s="205"/>
      <c r="G815" s="205"/>
      <c r="H815" s="205"/>
      <c r="I815" s="205"/>
    </row>
    <row r="816" spans="1:9" ht="20.100000000000001" customHeight="1">
      <c r="A816" s="195"/>
      <c r="B816" s="197"/>
      <c r="C816" s="201"/>
      <c r="E816" s="206"/>
      <c r="F816" s="117"/>
      <c r="G816" s="117"/>
      <c r="H816" s="161"/>
      <c r="I816" s="206"/>
    </row>
    <row r="817" spans="1:9" ht="20.100000000000001" customHeight="1">
      <c r="A817" s="195"/>
      <c r="B817" s="197"/>
      <c r="C817" s="201"/>
      <c r="E817" s="206"/>
      <c r="F817" s="117"/>
      <c r="G817" s="117"/>
      <c r="H817" s="161"/>
      <c r="I817" s="206"/>
    </row>
    <row r="818" spans="1:9" ht="20.100000000000001" customHeight="1">
      <c r="A818" s="195"/>
      <c r="B818" s="197"/>
      <c r="C818" s="201"/>
      <c r="E818" s="206"/>
      <c r="F818" s="117"/>
      <c r="G818" s="117"/>
      <c r="H818" s="161"/>
      <c r="I818" s="206"/>
    </row>
    <row r="819" spans="1:9" ht="20.100000000000001" customHeight="1">
      <c r="A819" s="195"/>
      <c r="B819" s="197"/>
      <c r="C819" s="86"/>
      <c r="E819" s="206"/>
      <c r="F819" s="117"/>
      <c r="G819" s="117"/>
      <c r="H819" s="161"/>
      <c r="I819" s="206"/>
    </row>
    <row r="820" spans="1:9" ht="24" customHeight="1">
      <c r="A820" s="195"/>
      <c r="B820" s="197"/>
      <c r="C820" s="86"/>
      <c r="E820" s="206"/>
      <c r="F820" s="207"/>
      <c r="G820" s="207"/>
      <c r="H820" s="207"/>
      <c r="I820" s="161"/>
    </row>
    <row r="821" spans="1:9" ht="27" customHeight="1">
      <c r="A821" s="195"/>
      <c r="B821" s="197"/>
      <c r="C821" s="86"/>
      <c r="E821" s="86"/>
      <c r="F821" s="86"/>
      <c r="G821" s="86"/>
      <c r="H821" s="86"/>
      <c r="I821" s="86"/>
    </row>
    <row r="822" spans="1:9" ht="21.75" customHeight="1">
      <c r="A822" s="195"/>
      <c r="B822" s="197"/>
      <c r="C822" s="86"/>
      <c r="E822" s="198"/>
      <c r="F822" s="160"/>
      <c r="G822" s="199"/>
      <c r="H822" s="199"/>
      <c r="I822" s="200"/>
    </row>
    <row r="823" spans="1:9" ht="21.75" customHeight="1">
      <c r="A823" s="195"/>
      <c r="B823" s="197"/>
      <c r="C823" s="201"/>
      <c r="E823" s="117"/>
      <c r="F823" s="160"/>
      <c r="G823" s="202"/>
      <c r="H823" s="202"/>
      <c r="I823" s="203"/>
    </row>
    <row r="824" spans="1:9" ht="9.75" customHeight="1">
      <c r="A824" s="195"/>
      <c r="B824" s="197"/>
      <c r="C824" s="201"/>
      <c r="E824" s="204"/>
      <c r="F824" s="204"/>
      <c r="G824" s="46"/>
      <c r="H824" s="46"/>
      <c r="I824" s="203"/>
    </row>
    <row r="825" spans="1:9" ht="13.5" customHeight="1">
      <c r="A825" s="195"/>
      <c r="B825" s="197"/>
      <c r="C825" s="201"/>
      <c r="E825" s="205"/>
      <c r="F825" s="205"/>
      <c r="G825" s="205"/>
      <c r="H825" s="205"/>
      <c r="I825" s="205"/>
    </row>
    <row r="826" spans="1:9" ht="20.100000000000001" customHeight="1">
      <c r="A826" s="195"/>
      <c r="B826" s="197"/>
      <c r="C826" s="201"/>
      <c r="E826" s="206"/>
      <c r="F826" s="117"/>
      <c r="G826" s="117"/>
      <c r="H826" s="161"/>
      <c r="I826" s="206"/>
    </row>
    <row r="827" spans="1:9" ht="20.100000000000001" customHeight="1">
      <c r="A827" s="195"/>
      <c r="B827" s="197"/>
      <c r="C827" s="201"/>
      <c r="E827" s="206"/>
      <c r="F827" s="117"/>
      <c r="G827" s="117"/>
      <c r="H827" s="161"/>
      <c r="I827" s="206"/>
    </row>
    <row r="828" spans="1:9" ht="20.100000000000001" customHeight="1">
      <c r="A828" s="195"/>
      <c r="B828" s="197"/>
      <c r="C828" s="201"/>
      <c r="E828" s="206"/>
      <c r="F828" s="117"/>
      <c r="G828" s="117"/>
      <c r="H828" s="161"/>
      <c r="I828" s="206"/>
    </row>
    <row r="829" spans="1:9" ht="20.100000000000001" customHeight="1">
      <c r="A829" s="195"/>
      <c r="B829" s="197"/>
      <c r="C829" s="86"/>
      <c r="E829" s="206"/>
      <c r="F829" s="117"/>
      <c r="G829" s="117"/>
      <c r="H829" s="161"/>
      <c r="I829" s="206"/>
    </row>
    <row r="830" spans="1:9" ht="24" customHeight="1">
      <c r="A830" s="195"/>
      <c r="B830" s="197"/>
      <c r="C830" s="86"/>
      <c r="E830" s="206"/>
      <c r="F830" s="207"/>
      <c r="G830" s="207"/>
      <c r="H830" s="207"/>
      <c r="I830" s="161"/>
    </row>
    <row r="831" spans="1:9" ht="27" customHeight="1">
      <c r="A831" s="195"/>
      <c r="B831" s="197"/>
      <c r="C831" s="86"/>
      <c r="E831" s="86"/>
      <c r="F831" s="86"/>
      <c r="G831" s="86"/>
      <c r="H831" s="86"/>
      <c r="I831" s="86"/>
    </row>
    <row r="832" spans="1:9" ht="21.75" customHeight="1">
      <c r="A832" s="195"/>
      <c r="B832" s="197"/>
      <c r="C832" s="86"/>
      <c r="E832" s="198"/>
      <c r="F832" s="160"/>
      <c r="G832" s="199"/>
      <c r="H832" s="199"/>
      <c r="I832" s="200"/>
    </row>
    <row r="833" spans="1:9" ht="21.75" customHeight="1">
      <c r="A833" s="195"/>
      <c r="B833" s="197"/>
      <c r="C833" s="201"/>
      <c r="E833" s="117"/>
      <c r="F833" s="160"/>
      <c r="G833" s="202"/>
      <c r="H833" s="202"/>
      <c r="I833" s="203"/>
    </row>
    <row r="834" spans="1:9" ht="9.75" customHeight="1">
      <c r="A834" s="195"/>
      <c r="B834" s="197"/>
      <c r="C834" s="201"/>
      <c r="E834" s="204"/>
      <c r="F834" s="204"/>
      <c r="G834" s="46"/>
      <c r="H834" s="46"/>
      <c r="I834" s="203"/>
    </row>
    <row r="835" spans="1:9" ht="13.5" customHeight="1">
      <c r="A835" s="195"/>
      <c r="B835" s="197"/>
      <c r="C835" s="201"/>
      <c r="E835" s="205"/>
      <c r="F835" s="205"/>
      <c r="G835" s="205"/>
      <c r="H835" s="205"/>
      <c r="I835" s="205"/>
    </row>
    <row r="836" spans="1:9" ht="20.100000000000001" customHeight="1">
      <c r="A836" s="195"/>
      <c r="B836" s="197"/>
      <c r="C836" s="201"/>
      <c r="E836" s="206"/>
      <c r="F836" s="117"/>
      <c r="G836" s="117"/>
      <c r="H836" s="161"/>
      <c r="I836" s="206"/>
    </row>
    <row r="837" spans="1:9" ht="20.100000000000001" customHeight="1">
      <c r="A837" s="195"/>
      <c r="B837" s="197"/>
      <c r="C837" s="201"/>
      <c r="E837" s="206"/>
      <c r="F837" s="117"/>
      <c r="G837" s="117"/>
      <c r="H837" s="161"/>
      <c r="I837" s="206"/>
    </row>
    <row r="838" spans="1:9" ht="20.100000000000001" customHeight="1">
      <c r="A838" s="195"/>
      <c r="B838" s="197"/>
      <c r="C838" s="201"/>
      <c r="E838" s="206"/>
      <c r="F838" s="117"/>
      <c r="G838" s="117"/>
      <c r="H838" s="161"/>
      <c r="I838" s="206"/>
    </row>
    <row r="839" spans="1:9" ht="20.100000000000001" customHeight="1">
      <c r="A839" s="195"/>
      <c r="B839" s="197"/>
      <c r="C839" s="86"/>
      <c r="E839" s="206"/>
      <c r="F839" s="117"/>
      <c r="G839" s="117"/>
      <c r="H839" s="161"/>
      <c r="I839" s="206"/>
    </row>
    <row r="840" spans="1:9" ht="24" customHeight="1">
      <c r="A840" s="195"/>
      <c r="B840" s="197"/>
      <c r="C840" s="86"/>
      <c r="E840" s="206"/>
      <c r="F840" s="207"/>
      <c r="G840" s="207"/>
      <c r="H840" s="207"/>
      <c r="I840" s="161"/>
    </row>
  </sheetData>
  <mergeCells count="144">
    <mergeCell ref="G712:H712"/>
    <mergeCell ref="G713:H713"/>
    <mergeCell ref="G683:H683"/>
    <mergeCell ref="G692:H692"/>
    <mergeCell ref="G693:H693"/>
    <mergeCell ref="G702:H702"/>
    <mergeCell ref="G663:H663"/>
    <mergeCell ref="G672:H672"/>
    <mergeCell ref="G673:H673"/>
    <mergeCell ref="G682:H682"/>
    <mergeCell ref="G643:H643"/>
    <mergeCell ref="G652:H652"/>
    <mergeCell ref="G653:H653"/>
    <mergeCell ref="G662:H662"/>
    <mergeCell ref="G703:H703"/>
    <mergeCell ref="G602:H602"/>
    <mergeCell ref="G563:H563"/>
    <mergeCell ref="G572:H572"/>
    <mergeCell ref="G573:H573"/>
    <mergeCell ref="G582:H582"/>
    <mergeCell ref="G623:H623"/>
    <mergeCell ref="G632:H632"/>
    <mergeCell ref="G633:H633"/>
    <mergeCell ref="G642:H642"/>
    <mergeCell ref="G603:H603"/>
    <mergeCell ref="G612:H612"/>
    <mergeCell ref="G613:H613"/>
    <mergeCell ref="G622:H622"/>
    <mergeCell ref="G553:H553"/>
    <mergeCell ref="G562:H562"/>
    <mergeCell ref="G523:H523"/>
    <mergeCell ref="G532:H532"/>
    <mergeCell ref="G533:H533"/>
    <mergeCell ref="G542:H542"/>
    <mergeCell ref="G583:H583"/>
    <mergeCell ref="G592:H592"/>
    <mergeCell ref="G593:H593"/>
    <mergeCell ref="G512:H512"/>
    <mergeCell ref="G513:H513"/>
    <mergeCell ref="G522:H522"/>
    <mergeCell ref="G483:H483"/>
    <mergeCell ref="G492:H492"/>
    <mergeCell ref="G493:H493"/>
    <mergeCell ref="G502:H502"/>
    <mergeCell ref="G543:H543"/>
    <mergeCell ref="G552:H552"/>
    <mergeCell ref="G463:H463"/>
    <mergeCell ref="G472:H472"/>
    <mergeCell ref="G473:H473"/>
    <mergeCell ref="G482:H482"/>
    <mergeCell ref="G443:H443"/>
    <mergeCell ref="G452:H452"/>
    <mergeCell ref="G453:H453"/>
    <mergeCell ref="G462:H462"/>
    <mergeCell ref="G503:H503"/>
    <mergeCell ref="G402:H402"/>
    <mergeCell ref="G363:H363"/>
    <mergeCell ref="G372:H372"/>
    <mergeCell ref="G373:H373"/>
    <mergeCell ref="G382:H382"/>
    <mergeCell ref="G423:H423"/>
    <mergeCell ref="G432:H432"/>
    <mergeCell ref="G433:H433"/>
    <mergeCell ref="G442:H442"/>
    <mergeCell ref="G403:H403"/>
    <mergeCell ref="G412:H412"/>
    <mergeCell ref="G413:H413"/>
    <mergeCell ref="G422:H422"/>
    <mergeCell ref="G353:H353"/>
    <mergeCell ref="G362:H362"/>
    <mergeCell ref="G323:H323"/>
    <mergeCell ref="G332:H332"/>
    <mergeCell ref="G333:H333"/>
    <mergeCell ref="G342:H342"/>
    <mergeCell ref="G383:H383"/>
    <mergeCell ref="G392:H392"/>
    <mergeCell ref="G393:H393"/>
    <mergeCell ref="G312:H312"/>
    <mergeCell ref="G313:H313"/>
    <mergeCell ref="G322:H322"/>
    <mergeCell ref="G283:H283"/>
    <mergeCell ref="G292:H292"/>
    <mergeCell ref="G293:H293"/>
    <mergeCell ref="G302:H302"/>
    <mergeCell ref="G343:H343"/>
    <mergeCell ref="G352:H352"/>
    <mergeCell ref="G262:H262"/>
    <mergeCell ref="G272:H272"/>
    <mergeCell ref="G273:H273"/>
    <mergeCell ref="G223:H223"/>
    <mergeCell ref="G232:H232"/>
    <mergeCell ref="G233:H233"/>
    <mergeCell ref="G243:H243"/>
    <mergeCell ref="G242:H242"/>
    <mergeCell ref="G303:H303"/>
    <mergeCell ref="G152:H152"/>
    <mergeCell ref="G132:H132"/>
    <mergeCell ref="G153:H153"/>
    <mergeCell ref="G142:H142"/>
    <mergeCell ref="G143:H143"/>
    <mergeCell ref="G203:H203"/>
    <mergeCell ref="G212:H212"/>
    <mergeCell ref="G213:H213"/>
    <mergeCell ref="G222:H222"/>
    <mergeCell ref="G183:H183"/>
    <mergeCell ref="G192:H192"/>
    <mergeCell ref="G193:H193"/>
    <mergeCell ref="G202:H202"/>
    <mergeCell ref="G63:H63"/>
    <mergeCell ref="G282:H282"/>
    <mergeCell ref="G252:H252"/>
    <mergeCell ref="G253:H253"/>
    <mergeCell ref="G263:H263"/>
    <mergeCell ref="G62:H62"/>
    <mergeCell ref="G182:H182"/>
    <mergeCell ref="G82:H82"/>
    <mergeCell ref="G83:H83"/>
    <mergeCell ref="G92:H92"/>
    <mergeCell ref="G93:H93"/>
    <mergeCell ref="G72:H72"/>
    <mergeCell ref="G73:H73"/>
    <mergeCell ref="G122:H122"/>
    <mergeCell ref="G123:H123"/>
    <mergeCell ref="G133:H133"/>
    <mergeCell ref="G102:H102"/>
    <mergeCell ref="G103:H103"/>
    <mergeCell ref="G112:H112"/>
    <mergeCell ref="G113:H113"/>
    <mergeCell ref="G162:H162"/>
    <mergeCell ref="G163:H163"/>
    <mergeCell ref="G172:H172"/>
    <mergeCell ref="G173:H173"/>
    <mergeCell ref="G22:H22"/>
    <mergeCell ref="G23:H23"/>
    <mergeCell ref="G53:H53"/>
    <mergeCell ref="G32:H32"/>
    <mergeCell ref="G33:H33"/>
    <mergeCell ref="G52:H52"/>
    <mergeCell ref="G2:H2"/>
    <mergeCell ref="G3:H3"/>
    <mergeCell ref="G12:H12"/>
    <mergeCell ref="G13:H13"/>
    <mergeCell ref="G42:H42"/>
    <mergeCell ref="G43:H43"/>
  </mergeCells>
  <printOptions horizontalCentered="1"/>
  <pageMargins left="0.59055118110236227" right="0.39370078740157483" top="0.39370078740157483" bottom="0.19685039370078741" header="0.31496062992125984" footer="0.31496062992125984"/>
  <pageSetup paperSize="9" scale="105" orientation="portrait" r:id="rId1"/>
  <rowBreaks count="26" manualBreakCount="26">
    <brk id="30" min="2" max="8" man="1"/>
    <brk id="60" min="2" max="8" man="1"/>
    <brk id="90" min="2" max="8" man="1"/>
    <brk id="120" min="2" max="8" man="1"/>
    <brk id="150" min="2" max="8" man="1"/>
    <brk id="180" min="2" max="8" man="1"/>
    <brk id="210" min="2" max="8" man="1"/>
    <brk id="240" min="2" max="8" man="1"/>
    <brk id="270" min="2" max="8" man="1"/>
    <brk id="300" min="2" max="8" man="1"/>
    <brk id="330" min="2" max="8" man="1"/>
    <brk id="360" min="2" max="8" man="1"/>
    <brk id="390" min="2" max="8" man="1"/>
    <brk id="420" min="2" max="8" man="1"/>
    <brk id="450" min="2" max="8" man="1"/>
    <brk id="480" min="2" max="8" man="1"/>
    <brk id="510" min="2" max="8" man="1"/>
    <brk id="540" min="2" max="8" man="1"/>
    <brk id="570" min="2" max="8" man="1"/>
    <brk id="600" min="2" max="8" man="1"/>
    <brk id="630" min="2" max="8" man="1"/>
    <brk id="660" min="2" max="8" man="1"/>
    <brk id="690" min="2" max="8" man="1"/>
    <brk id="720" min="2" max="8" man="1"/>
    <brk id="760" min="2" max="8" man="1"/>
    <brk id="800" min="2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552"/>
  <sheetViews>
    <sheetView workbookViewId="0"/>
  </sheetViews>
  <sheetFormatPr baseColWidth="10" defaultRowHeight="12.75"/>
  <cols>
    <col min="1" max="1" width="8.7109375" style="20" bestFit="1" customWidth="1"/>
    <col min="2" max="2" width="27.7109375" style="18" bestFit="1" customWidth="1"/>
    <col min="3" max="3" width="29.5703125" style="19" bestFit="1" customWidth="1"/>
    <col min="4" max="4" width="12.5703125" style="36" customWidth="1"/>
    <col min="5" max="5" width="7.7109375" style="20" customWidth="1"/>
    <col min="6" max="6" width="6.85546875" style="20" hidden="1" customWidth="1"/>
    <col min="7" max="7" width="10.140625" style="20" bestFit="1" customWidth="1"/>
    <col min="8" max="9" width="2.7109375" style="20" hidden="1" customWidth="1"/>
    <col min="10" max="10" width="23.7109375" style="19" hidden="1" customWidth="1"/>
    <col min="11" max="11" width="14.5703125" style="19" hidden="1" customWidth="1"/>
    <col min="12" max="12" width="10.140625" style="19" hidden="1" customWidth="1"/>
    <col min="13" max="15" width="0" style="40" hidden="1" customWidth="1"/>
    <col min="16" max="17" width="0" style="37" hidden="1" customWidth="1"/>
    <col min="18" max="18" width="11.42578125" style="31"/>
    <col min="19" max="16384" width="11.42578125" style="18"/>
  </cols>
  <sheetData>
    <row r="1" spans="1:17" ht="25.5">
      <c r="A1" s="30" t="s">
        <v>650</v>
      </c>
      <c r="B1" s="28" t="s">
        <v>649</v>
      </c>
      <c r="C1" s="28" t="s">
        <v>715</v>
      </c>
      <c r="D1" s="34" t="s">
        <v>648</v>
      </c>
      <c r="E1" s="30" t="s">
        <v>647</v>
      </c>
      <c r="F1" s="30" t="s">
        <v>646</v>
      </c>
      <c r="G1" s="236" t="s">
        <v>717</v>
      </c>
      <c r="H1" s="29"/>
      <c r="I1" s="29"/>
      <c r="J1" s="28" t="s">
        <v>645</v>
      </c>
      <c r="K1" s="28" t="s">
        <v>644</v>
      </c>
      <c r="L1" s="28" t="s">
        <v>643</v>
      </c>
    </row>
    <row r="2" spans="1:17" ht="12.75" customHeight="1">
      <c r="A2" s="23">
        <v>100</v>
      </c>
      <c r="B2" s="24" t="s">
        <v>763</v>
      </c>
      <c r="C2" s="21" t="s">
        <v>718</v>
      </c>
      <c r="D2" s="35"/>
      <c r="E2" s="23" t="s">
        <v>8</v>
      </c>
      <c r="F2" s="23"/>
      <c r="G2" s="22" t="s">
        <v>719</v>
      </c>
      <c r="H2" s="22"/>
      <c r="I2" s="22"/>
      <c r="J2" s="21" t="s">
        <v>122</v>
      </c>
      <c r="K2" s="21" t="s">
        <v>147</v>
      </c>
      <c r="L2" s="21" t="s">
        <v>5</v>
      </c>
      <c r="M2" s="41">
        <v>42185</v>
      </c>
      <c r="O2" s="42" t="e">
        <f t="shared" ref="O2:O33" si="0">DATEDIF(G2,M2,"y")</f>
        <v>#VALUE!</v>
      </c>
      <c r="P2" s="39">
        <v>25</v>
      </c>
      <c r="Q2" s="38" t="str">
        <f>IF(P2&lt;=10,"U-10",IF(P2&lt;=14,"U-14",IF(P2&lt;=18,"U-18",IF(P2&lt;=23,"U-23",IF(P2&lt;=50,"AK",IF(P2&lt;=60,"Ü-50",IF(P2&gt;=61,"Ü-60")))))))</f>
        <v>AK</v>
      </c>
    </row>
    <row r="3" spans="1:17" ht="12.75" customHeight="1">
      <c r="A3" s="23">
        <v>101</v>
      </c>
      <c r="B3" s="24" t="s">
        <v>764</v>
      </c>
      <c r="C3" s="21" t="s">
        <v>718</v>
      </c>
      <c r="D3" s="35"/>
      <c r="E3" s="23" t="s">
        <v>8</v>
      </c>
      <c r="F3" s="23"/>
      <c r="G3" s="22" t="s">
        <v>719</v>
      </c>
      <c r="H3" s="22"/>
      <c r="I3" s="22"/>
      <c r="J3" s="21" t="s">
        <v>642</v>
      </c>
      <c r="K3" s="21" t="s">
        <v>92</v>
      </c>
      <c r="L3" s="21"/>
      <c r="M3" s="41">
        <v>42185</v>
      </c>
      <c r="O3" s="42" t="e">
        <f t="shared" si="0"/>
        <v>#VALUE!</v>
      </c>
      <c r="P3" s="37">
        <v>67</v>
      </c>
      <c r="Q3" s="38" t="str">
        <f t="shared" ref="Q3:Q66" si="1">IF(P3&lt;=10,"U-10",IF(P3&lt;=14,"U-14",IF(P3&lt;=18,"U-18",IF(P3&lt;=23,"U-23",IF(P3&lt;=50,"AK",IF(P3&lt;=60,"Ü-50",IF(P3&gt;=61,"Ü-60")))))))</f>
        <v>Ü-60</v>
      </c>
    </row>
    <row r="4" spans="1:17" ht="12.75" customHeight="1">
      <c r="A4" s="23">
        <v>102</v>
      </c>
      <c r="B4" s="24" t="s">
        <v>765</v>
      </c>
      <c r="C4" s="21" t="s">
        <v>718</v>
      </c>
      <c r="D4" s="35"/>
      <c r="E4" s="23" t="s">
        <v>8</v>
      </c>
      <c r="F4" s="23"/>
      <c r="G4" s="22" t="s">
        <v>719</v>
      </c>
      <c r="H4" s="22"/>
      <c r="I4" s="22"/>
      <c r="J4" s="21" t="s">
        <v>245</v>
      </c>
      <c r="K4" s="21" t="s">
        <v>63</v>
      </c>
      <c r="L4" s="21"/>
      <c r="M4" s="41">
        <v>42185</v>
      </c>
      <c r="O4" s="42" t="e">
        <f t="shared" si="0"/>
        <v>#VALUE!</v>
      </c>
      <c r="P4" s="37">
        <v>68</v>
      </c>
      <c r="Q4" s="38" t="str">
        <f t="shared" si="1"/>
        <v>Ü-60</v>
      </c>
    </row>
    <row r="5" spans="1:17" ht="12.75" customHeight="1">
      <c r="A5" s="23">
        <v>103</v>
      </c>
      <c r="B5" s="24" t="s">
        <v>815</v>
      </c>
      <c r="C5" s="21" t="s">
        <v>718</v>
      </c>
      <c r="D5" s="35"/>
      <c r="E5" s="23" t="s">
        <v>8</v>
      </c>
      <c r="F5" s="23"/>
      <c r="G5" s="22" t="s">
        <v>719</v>
      </c>
      <c r="H5" s="22"/>
      <c r="I5" s="22"/>
      <c r="J5" s="21" t="s">
        <v>217</v>
      </c>
      <c r="K5" s="21" t="s">
        <v>25</v>
      </c>
      <c r="L5" s="21"/>
      <c r="M5" s="41">
        <v>42185</v>
      </c>
      <c r="O5" s="42" t="e">
        <f t="shared" si="0"/>
        <v>#VALUE!</v>
      </c>
      <c r="P5" s="37">
        <v>68</v>
      </c>
      <c r="Q5" s="38" t="str">
        <f t="shared" si="1"/>
        <v>Ü-60</v>
      </c>
    </row>
    <row r="6" spans="1:17" ht="12.75" customHeight="1">
      <c r="A6" s="23">
        <v>104</v>
      </c>
      <c r="B6" s="24"/>
      <c r="C6" s="21" t="s">
        <v>718</v>
      </c>
      <c r="D6" s="35"/>
      <c r="E6" s="23" t="s">
        <v>8</v>
      </c>
      <c r="F6" s="23"/>
      <c r="G6" s="22" t="s">
        <v>719</v>
      </c>
      <c r="H6" s="22"/>
      <c r="I6" s="22"/>
      <c r="J6" s="21" t="s">
        <v>641</v>
      </c>
      <c r="K6" s="21" t="s">
        <v>640</v>
      </c>
      <c r="L6" s="21" t="s">
        <v>5</v>
      </c>
      <c r="M6" s="41">
        <v>42185</v>
      </c>
      <c r="O6" s="42" t="e">
        <f t="shared" si="0"/>
        <v>#VALUE!</v>
      </c>
      <c r="P6" s="37">
        <v>63</v>
      </c>
      <c r="Q6" s="38" t="str">
        <f t="shared" si="1"/>
        <v>Ü-60</v>
      </c>
    </row>
    <row r="7" spans="1:17" ht="12.75" customHeight="1">
      <c r="A7" s="23">
        <v>105</v>
      </c>
      <c r="B7" s="24"/>
      <c r="C7" s="21" t="s">
        <v>718</v>
      </c>
      <c r="D7" s="35"/>
      <c r="E7" s="23" t="s">
        <v>8</v>
      </c>
      <c r="F7" s="23"/>
      <c r="G7" s="22" t="s">
        <v>719</v>
      </c>
      <c r="H7" s="22"/>
      <c r="I7" s="22"/>
      <c r="J7" s="21" t="s">
        <v>168</v>
      </c>
      <c r="K7" s="21" t="s">
        <v>58</v>
      </c>
      <c r="L7" s="21"/>
      <c r="M7" s="41">
        <v>42185</v>
      </c>
      <c r="O7" s="42" t="e">
        <f t="shared" si="0"/>
        <v>#VALUE!</v>
      </c>
      <c r="P7" s="37">
        <v>74</v>
      </c>
      <c r="Q7" s="38" t="str">
        <f t="shared" si="1"/>
        <v>Ü-60</v>
      </c>
    </row>
    <row r="8" spans="1:17" ht="12.75" customHeight="1">
      <c r="A8" s="23">
        <v>106</v>
      </c>
      <c r="B8" s="24" t="s">
        <v>766</v>
      </c>
      <c r="C8" s="21" t="s">
        <v>720</v>
      </c>
      <c r="D8" s="35"/>
      <c r="E8" s="23" t="s">
        <v>8</v>
      </c>
      <c r="F8" s="23"/>
      <c r="G8" s="22" t="s">
        <v>721</v>
      </c>
      <c r="H8" s="22"/>
      <c r="I8" s="22"/>
      <c r="J8" s="21" t="s">
        <v>639</v>
      </c>
      <c r="K8" s="21" t="s">
        <v>31</v>
      </c>
      <c r="L8" s="21" t="s">
        <v>5</v>
      </c>
      <c r="M8" s="41">
        <v>42185</v>
      </c>
      <c r="O8" s="42" t="e">
        <f t="shared" si="0"/>
        <v>#VALUE!</v>
      </c>
      <c r="P8" s="37">
        <v>50</v>
      </c>
      <c r="Q8" s="38" t="str">
        <f t="shared" si="1"/>
        <v>AK</v>
      </c>
    </row>
    <row r="9" spans="1:17" ht="12.75" customHeight="1">
      <c r="A9" s="23">
        <v>107</v>
      </c>
      <c r="B9" s="24" t="s">
        <v>767</v>
      </c>
      <c r="C9" s="21" t="s">
        <v>720</v>
      </c>
      <c r="D9" s="35"/>
      <c r="E9" s="23" t="s">
        <v>8</v>
      </c>
      <c r="F9" s="23"/>
      <c r="G9" s="22" t="s">
        <v>721</v>
      </c>
      <c r="H9" s="22"/>
      <c r="I9" s="22"/>
      <c r="J9" s="21" t="s">
        <v>638</v>
      </c>
      <c r="K9" s="21" t="s">
        <v>539</v>
      </c>
      <c r="L9" s="21" t="s">
        <v>5</v>
      </c>
      <c r="M9" s="41">
        <v>42185</v>
      </c>
      <c r="O9" s="42" t="e">
        <f t="shared" si="0"/>
        <v>#VALUE!</v>
      </c>
      <c r="P9" s="37">
        <v>66</v>
      </c>
      <c r="Q9" s="38" t="str">
        <f t="shared" si="1"/>
        <v>Ü-60</v>
      </c>
    </row>
    <row r="10" spans="1:17" ht="12.75" customHeight="1">
      <c r="A10" s="23">
        <v>108</v>
      </c>
      <c r="B10" s="24" t="s">
        <v>768</v>
      </c>
      <c r="C10" s="21" t="s">
        <v>720</v>
      </c>
      <c r="D10" s="35"/>
      <c r="E10" s="23" t="s">
        <v>8</v>
      </c>
      <c r="F10" s="23"/>
      <c r="G10" s="22" t="s">
        <v>721</v>
      </c>
      <c r="H10" s="22"/>
      <c r="I10" s="22"/>
      <c r="J10" s="21" t="s">
        <v>637</v>
      </c>
      <c r="K10" s="21" t="s">
        <v>321</v>
      </c>
      <c r="L10" s="21"/>
      <c r="M10" s="41">
        <v>42185</v>
      </c>
      <c r="O10" s="42" t="e">
        <f t="shared" si="0"/>
        <v>#VALUE!</v>
      </c>
      <c r="P10" s="37">
        <v>65</v>
      </c>
      <c r="Q10" s="38" t="str">
        <f t="shared" si="1"/>
        <v>Ü-60</v>
      </c>
    </row>
    <row r="11" spans="1:17" ht="12.75" customHeight="1">
      <c r="A11" s="23">
        <v>109</v>
      </c>
      <c r="B11" s="24" t="s">
        <v>769</v>
      </c>
      <c r="C11" s="21" t="s">
        <v>720</v>
      </c>
      <c r="D11" s="35"/>
      <c r="E11" s="23" t="s">
        <v>8</v>
      </c>
      <c r="F11" s="23"/>
      <c r="G11" s="22" t="s">
        <v>721</v>
      </c>
      <c r="H11" s="22"/>
      <c r="I11" s="22"/>
      <c r="J11" s="21" t="s">
        <v>636</v>
      </c>
      <c r="K11" s="21" t="s">
        <v>78</v>
      </c>
      <c r="L11" s="21"/>
      <c r="M11" s="41">
        <v>42185</v>
      </c>
      <c r="O11" s="42" t="e">
        <f t="shared" si="0"/>
        <v>#VALUE!</v>
      </c>
      <c r="P11" s="37">
        <v>53</v>
      </c>
      <c r="Q11" s="38" t="str">
        <f t="shared" si="1"/>
        <v>Ü-50</v>
      </c>
    </row>
    <row r="12" spans="1:17" ht="12.75" customHeight="1">
      <c r="A12" s="23">
        <v>110</v>
      </c>
      <c r="B12" s="24" t="s">
        <v>770</v>
      </c>
      <c r="C12" s="21" t="s">
        <v>720</v>
      </c>
      <c r="D12" s="35"/>
      <c r="E12" s="23" t="s">
        <v>8</v>
      </c>
      <c r="F12" s="23"/>
      <c r="G12" s="22" t="s">
        <v>721</v>
      </c>
      <c r="H12" s="22"/>
      <c r="I12" s="22"/>
      <c r="J12" s="21" t="s">
        <v>635</v>
      </c>
      <c r="K12" s="21" t="s">
        <v>33</v>
      </c>
      <c r="L12" s="21" t="s">
        <v>5</v>
      </c>
      <c r="M12" s="41">
        <v>42185</v>
      </c>
      <c r="O12" s="42" t="e">
        <f t="shared" si="0"/>
        <v>#VALUE!</v>
      </c>
      <c r="P12" s="37">
        <v>63</v>
      </c>
      <c r="Q12" s="38" t="str">
        <f t="shared" si="1"/>
        <v>Ü-60</v>
      </c>
    </row>
    <row r="13" spans="1:17" ht="15">
      <c r="A13" s="23">
        <v>111</v>
      </c>
      <c r="B13" s="24"/>
      <c r="C13" s="21" t="s">
        <v>720</v>
      </c>
      <c r="D13" s="35"/>
      <c r="E13" s="23" t="s">
        <v>8</v>
      </c>
      <c r="F13" s="23"/>
      <c r="G13" s="22" t="s">
        <v>721</v>
      </c>
      <c r="H13" s="22"/>
      <c r="I13" s="22"/>
      <c r="J13" s="21" t="s">
        <v>634</v>
      </c>
      <c r="K13" s="21" t="s">
        <v>164</v>
      </c>
      <c r="L13" s="21"/>
      <c r="M13" s="41">
        <v>42185</v>
      </c>
      <c r="O13" s="42" t="e">
        <f t="shared" si="0"/>
        <v>#VALUE!</v>
      </c>
      <c r="P13" s="37">
        <v>45</v>
      </c>
      <c r="Q13" s="38" t="str">
        <f t="shared" si="1"/>
        <v>AK</v>
      </c>
    </row>
    <row r="14" spans="1:17" ht="15">
      <c r="A14" s="23">
        <v>112</v>
      </c>
      <c r="B14" s="24" t="s">
        <v>771</v>
      </c>
      <c r="C14" s="21" t="s">
        <v>722</v>
      </c>
      <c r="D14" s="35"/>
      <c r="E14" s="23" t="s">
        <v>8</v>
      </c>
      <c r="F14" s="23"/>
      <c r="G14" s="22" t="s">
        <v>724</v>
      </c>
      <c r="H14" s="22"/>
      <c r="I14" s="22"/>
      <c r="J14" s="21" t="s">
        <v>633</v>
      </c>
      <c r="K14" s="21" t="s">
        <v>31</v>
      </c>
      <c r="L14" s="21"/>
      <c r="M14" s="41">
        <v>42185</v>
      </c>
      <c r="O14" s="42" t="e">
        <f t="shared" si="0"/>
        <v>#VALUE!</v>
      </c>
      <c r="P14" s="37">
        <v>46</v>
      </c>
      <c r="Q14" s="38" t="str">
        <f t="shared" si="1"/>
        <v>AK</v>
      </c>
    </row>
    <row r="15" spans="1:17" ht="15">
      <c r="A15" s="23">
        <v>113</v>
      </c>
      <c r="B15" s="24" t="s">
        <v>772</v>
      </c>
      <c r="C15" s="21" t="s">
        <v>722</v>
      </c>
      <c r="D15" s="35"/>
      <c r="E15" s="23" t="s">
        <v>8</v>
      </c>
      <c r="F15" s="23"/>
      <c r="G15" s="22" t="s">
        <v>724</v>
      </c>
      <c r="H15" s="22"/>
      <c r="I15" s="22"/>
      <c r="J15" s="21" t="s">
        <v>632</v>
      </c>
      <c r="K15" s="21" t="s">
        <v>126</v>
      </c>
      <c r="L15" s="21"/>
      <c r="M15" s="41">
        <v>42185</v>
      </c>
      <c r="O15" s="42" t="e">
        <f t="shared" si="0"/>
        <v>#VALUE!</v>
      </c>
      <c r="P15" s="37">
        <v>76</v>
      </c>
      <c r="Q15" s="38" t="str">
        <f t="shared" si="1"/>
        <v>Ü-60</v>
      </c>
    </row>
    <row r="16" spans="1:17" ht="15">
      <c r="A16" s="23">
        <v>114</v>
      </c>
      <c r="B16" s="24" t="s">
        <v>773</v>
      </c>
      <c r="C16" s="21" t="s">
        <v>722</v>
      </c>
      <c r="D16" s="35"/>
      <c r="E16" s="23" t="s">
        <v>8</v>
      </c>
      <c r="F16" s="23"/>
      <c r="G16" s="22" t="s">
        <v>724</v>
      </c>
      <c r="H16" s="22"/>
      <c r="I16" s="22"/>
      <c r="J16" s="21" t="s">
        <v>631</v>
      </c>
      <c r="K16" s="21" t="s">
        <v>126</v>
      </c>
      <c r="L16" s="21"/>
      <c r="M16" s="41">
        <v>42185</v>
      </c>
      <c r="O16" s="42" t="e">
        <f t="shared" si="0"/>
        <v>#VALUE!</v>
      </c>
      <c r="P16" s="37">
        <v>53</v>
      </c>
      <c r="Q16" s="38" t="str">
        <f t="shared" si="1"/>
        <v>Ü-50</v>
      </c>
    </row>
    <row r="17" spans="1:18" ht="15">
      <c r="A17" s="23">
        <v>115</v>
      </c>
      <c r="B17" s="24" t="s">
        <v>774</v>
      </c>
      <c r="C17" s="21" t="s">
        <v>722</v>
      </c>
      <c r="D17" s="35"/>
      <c r="E17" s="23" t="s">
        <v>8</v>
      </c>
      <c r="F17" s="23"/>
      <c r="G17" s="22" t="s">
        <v>724</v>
      </c>
      <c r="H17" s="22"/>
      <c r="I17" s="22"/>
      <c r="J17" s="21" t="s">
        <v>630</v>
      </c>
      <c r="K17" s="21" t="s">
        <v>18</v>
      </c>
      <c r="L17" s="21" t="s">
        <v>5</v>
      </c>
      <c r="M17" s="41">
        <v>42185</v>
      </c>
      <c r="O17" s="42" t="e">
        <f t="shared" si="0"/>
        <v>#VALUE!</v>
      </c>
      <c r="P17" s="37">
        <v>55</v>
      </c>
      <c r="Q17" s="38" t="str">
        <f t="shared" si="1"/>
        <v>Ü-50</v>
      </c>
    </row>
    <row r="18" spans="1:18" ht="15">
      <c r="A18" s="23">
        <v>116</v>
      </c>
      <c r="B18" s="24"/>
      <c r="C18" s="21" t="s">
        <v>722</v>
      </c>
      <c r="D18" s="35"/>
      <c r="E18" s="23" t="s">
        <v>8</v>
      </c>
      <c r="F18" s="23"/>
      <c r="G18" s="22" t="s">
        <v>724</v>
      </c>
      <c r="H18" s="22"/>
      <c r="I18" s="22"/>
      <c r="J18" s="21" t="s">
        <v>630</v>
      </c>
      <c r="K18" s="21" t="s">
        <v>629</v>
      </c>
      <c r="L18" s="21"/>
      <c r="M18" s="41">
        <v>42185</v>
      </c>
      <c r="O18" s="42" t="e">
        <f t="shared" si="0"/>
        <v>#VALUE!</v>
      </c>
      <c r="P18" s="37">
        <v>56</v>
      </c>
      <c r="Q18" s="38" t="str">
        <f t="shared" si="1"/>
        <v>Ü-50</v>
      </c>
    </row>
    <row r="19" spans="1:18" ht="15">
      <c r="A19" s="23">
        <v>117</v>
      </c>
      <c r="B19" s="24"/>
      <c r="C19" s="21" t="s">
        <v>722</v>
      </c>
      <c r="D19" s="35"/>
      <c r="E19" s="23" t="s">
        <v>8</v>
      </c>
      <c r="F19" s="23"/>
      <c r="G19" s="22" t="s">
        <v>724</v>
      </c>
      <c r="H19" s="22"/>
      <c r="I19" s="22"/>
      <c r="J19" s="21" t="s">
        <v>630</v>
      </c>
      <c r="K19" s="21" t="s">
        <v>90</v>
      </c>
      <c r="L19" s="21" t="s">
        <v>5</v>
      </c>
      <c r="M19" s="41">
        <v>42185</v>
      </c>
      <c r="O19" s="42" t="e">
        <f t="shared" si="0"/>
        <v>#VALUE!</v>
      </c>
      <c r="P19" s="37">
        <v>30</v>
      </c>
      <c r="Q19" s="38" t="str">
        <f t="shared" si="1"/>
        <v>AK</v>
      </c>
    </row>
    <row r="20" spans="1:18" ht="15">
      <c r="A20" s="23">
        <v>118</v>
      </c>
      <c r="B20" s="24" t="s">
        <v>775</v>
      </c>
      <c r="C20" s="21" t="s">
        <v>723</v>
      </c>
      <c r="D20" s="35"/>
      <c r="E20" s="23" t="s">
        <v>8</v>
      </c>
      <c r="F20" s="23"/>
      <c r="G20" s="22" t="s">
        <v>725</v>
      </c>
      <c r="H20" s="22"/>
      <c r="I20" s="22"/>
      <c r="J20" s="21" t="s">
        <v>628</v>
      </c>
      <c r="K20" s="21" t="s">
        <v>362</v>
      </c>
      <c r="L20" s="21" t="s">
        <v>5</v>
      </c>
      <c r="M20" s="41">
        <v>42185</v>
      </c>
      <c r="O20" s="42" t="e">
        <f t="shared" si="0"/>
        <v>#VALUE!</v>
      </c>
      <c r="P20" s="37">
        <v>64</v>
      </c>
      <c r="Q20" s="38" t="str">
        <f t="shared" si="1"/>
        <v>Ü-60</v>
      </c>
    </row>
    <row r="21" spans="1:18" ht="15">
      <c r="A21" s="23">
        <v>119</v>
      </c>
      <c r="B21" s="24"/>
      <c r="C21" s="21" t="s">
        <v>723</v>
      </c>
      <c r="D21" s="35"/>
      <c r="E21" s="23" t="s">
        <v>8</v>
      </c>
      <c r="F21" s="23"/>
      <c r="G21" s="22" t="s">
        <v>725</v>
      </c>
      <c r="H21" s="22"/>
      <c r="I21" s="22"/>
      <c r="J21" s="21" t="s">
        <v>628</v>
      </c>
      <c r="K21" s="21" t="s">
        <v>65</v>
      </c>
      <c r="L21" s="21" t="s">
        <v>5</v>
      </c>
      <c r="M21" s="41">
        <v>42185</v>
      </c>
      <c r="O21" s="42" t="e">
        <f t="shared" si="0"/>
        <v>#VALUE!</v>
      </c>
      <c r="P21" s="37">
        <v>12</v>
      </c>
      <c r="Q21" s="38" t="str">
        <f t="shared" si="1"/>
        <v>U-14</v>
      </c>
    </row>
    <row r="22" spans="1:18" ht="15">
      <c r="A22" s="23">
        <v>120</v>
      </c>
      <c r="B22" s="24"/>
      <c r="C22" s="21" t="s">
        <v>723</v>
      </c>
      <c r="D22" s="35"/>
      <c r="E22" s="23" t="s">
        <v>8</v>
      </c>
      <c r="F22" s="23"/>
      <c r="G22" s="22" t="s">
        <v>725</v>
      </c>
      <c r="H22" s="22"/>
      <c r="I22" s="22"/>
      <c r="J22" s="21" t="s">
        <v>627</v>
      </c>
      <c r="K22" s="21" t="s">
        <v>89</v>
      </c>
      <c r="L22" s="21" t="s">
        <v>5</v>
      </c>
      <c r="M22" s="41">
        <v>42185</v>
      </c>
      <c r="O22" s="42" t="e">
        <f t="shared" si="0"/>
        <v>#VALUE!</v>
      </c>
      <c r="P22" s="37">
        <v>23</v>
      </c>
      <c r="Q22" s="38" t="str">
        <f t="shared" si="1"/>
        <v>U-23</v>
      </c>
    </row>
    <row r="23" spans="1:18" ht="15">
      <c r="A23" s="23">
        <v>121</v>
      </c>
      <c r="B23" s="24"/>
      <c r="C23" s="21" t="s">
        <v>723</v>
      </c>
      <c r="D23" s="35"/>
      <c r="E23" s="23" t="s">
        <v>8</v>
      </c>
      <c r="F23" s="23"/>
      <c r="G23" s="22" t="s">
        <v>725</v>
      </c>
      <c r="H23" s="22"/>
      <c r="I23" s="22"/>
      <c r="J23" s="21" t="s">
        <v>627</v>
      </c>
      <c r="K23" s="21" t="s">
        <v>30</v>
      </c>
      <c r="L23" s="21" t="s">
        <v>5</v>
      </c>
      <c r="M23" s="41">
        <v>42185</v>
      </c>
      <c r="O23" s="42" t="e">
        <f t="shared" si="0"/>
        <v>#VALUE!</v>
      </c>
      <c r="P23" s="37">
        <v>16</v>
      </c>
      <c r="Q23" s="38" t="str">
        <f t="shared" si="1"/>
        <v>U-18</v>
      </c>
    </row>
    <row r="24" spans="1:18" ht="15">
      <c r="A24" s="23">
        <v>122</v>
      </c>
      <c r="B24" s="24"/>
      <c r="C24" s="21" t="s">
        <v>723</v>
      </c>
      <c r="D24" s="35"/>
      <c r="E24" s="23" t="s">
        <v>8</v>
      </c>
      <c r="F24" s="23"/>
      <c r="G24" s="22" t="s">
        <v>725</v>
      </c>
      <c r="H24" s="22"/>
      <c r="I24" s="22"/>
      <c r="J24" s="21" t="s">
        <v>627</v>
      </c>
      <c r="K24" s="21" t="s">
        <v>28</v>
      </c>
      <c r="L24" s="21" t="s">
        <v>5</v>
      </c>
      <c r="M24" s="41">
        <v>42185</v>
      </c>
      <c r="O24" s="42" t="e">
        <f t="shared" si="0"/>
        <v>#VALUE!</v>
      </c>
      <c r="P24" s="37">
        <v>67</v>
      </c>
      <c r="Q24" s="38" t="str">
        <f t="shared" si="1"/>
        <v>Ü-60</v>
      </c>
    </row>
    <row r="25" spans="1:18" ht="15">
      <c r="A25" s="23">
        <v>123</v>
      </c>
      <c r="B25" s="24"/>
      <c r="C25" s="21" t="s">
        <v>723</v>
      </c>
      <c r="D25" s="35"/>
      <c r="E25" s="23" t="s">
        <v>8</v>
      </c>
      <c r="F25" s="23"/>
      <c r="G25" s="22" t="s">
        <v>725</v>
      </c>
      <c r="H25" s="22"/>
      <c r="I25" s="22"/>
      <c r="J25" s="21" t="s">
        <v>427</v>
      </c>
      <c r="K25" s="21" t="s">
        <v>187</v>
      </c>
      <c r="L25" s="21"/>
      <c r="M25" s="41">
        <v>42185</v>
      </c>
      <c r="O25" s="42" t="e">
        <f t="shared" si="0"/>
        <v>#VALUE!</v>
      </c>
      <c r="P25" s="37">
        <v>58</v>
      </c>
      <c r="Q25" s="38" t="str">
        <f t="shared" si="1"/>
        <v>Ü-50</v>
      </c>
    </row>
    <row r="26" spans="1:18" ht="15">
      <c r="A26" s="23">
        <v>124</v>
      </c>
      <c r="B26" s="24" t="s">
        <v>776</v>
      </c>
      <c r="C26" s="21" t="s">
        <v>726</v>
      </c>
      <c r="D26" s="35"/>
      <c r="E26" s="23" t="s">
        <v>11</v>
      </c>
      <c r="F26" s="23"/>
      <c r="G26" s="22" t="s">
        <v>729</v>
      </c>
      <c r="H26" s="22"/>
      <c r="I26" s="22"/>
      <c r="J26" s="21" t="s">
        <v>626</v>
      </c>
      <c r="K26" s="21" t="s">
        <v>625</v>
      </c>
      <c r="L26" s="21"/>
      <c r="M26" s="41">
        <v>42185</v>
      </c>
      <c r="O26" s="42" t="e">
        <f t="shared" si="0"/>
        <v>#VALUE!</v>
      </c>
      <c r="P26" s="37">
        <v>66</v>
      </c>
      <c r="Q26" s="38" t="str">
        <f t="shared" si="1"/>
        <v>Ü-60</v>
      </c>
    </row>
    <row r="27" spans="1:18" ht="15">
      <c r="A27" s="23">
        <v>125</v>
      </c>
      <c r="B27" s="24" t="s">
        <v>807</v>
      </c>
      <c r="C27" s="21" t="s">
        <v>726</v>
      </c>
      <c r="D27" s="35"/>
      <c r="E27" s="23" t="s">
        <v>11</v>
      </c>
      <c r="F27" s="23"/>
      <c r="G27" s="22" t="s">
        <v>729</v>
      </c>
      <c r="H27" s="22"/>
      <c r="I27" s="22"/>
      <c r="J27" s="21" t="s">
        <v>624</v>
      </c>
      <c r="K27" s="21" t="s">
        <v>31</v>
      </c>
      <c r="L27" s="21" t="s">
        <v>623</v>
      </c>
      <c r="M27" s="41">
        <v>42185</v>
      </c>
      <c r="O27" s="42" t="e">
        <f t="shared" si="0"/>
        <v>#VALUE!</v>
      </c>
      <c r="P27" s="37">
        <v>63</v>
      </c>
      <c r="Q27" s="38" t="str">
        <f t="shared" si="1"/>
        <v>Ü-60</v>
      </c>
    </row>
    <row r="28" spans="1:18" ht="15">
      <c r="A28" s="23">
        <v>126</v>
      </c>
      <c r="B28" s="24" t="s">
        <v>777</v>
      </c>
      <c r="C28" s="21" t="s">
        <v>726</v>
      </c>
      <c r="D28" s="35"/>
      <c r="E28" s="23" t="s">
        <v>11</v>
      </c>
      <c r="F28" s="23"/>
      <c r="G28" s="22" t="s">
        <v>729</v>
      </c>
      <c r="H28" s="22"/>
      <c r="I28" s="22"/>
      <c r="J28" s="21" t="s">
        <v>622</v>
      </c>
      <c r="K28" s="21" t="s">
        <v>621</v>
      </c>
      <c r="L28" s="21" t="s">
        <v>620</v>
      </c>
      <c r="M28" s="41">
        <v>42185</v>
      </c>
      <c r="O28" s="42" t="e">
        <f t="shared" si="0"/>
        <v>#VALUE!</v>
      </c>
      <c r="P28" s="37">
        <v>43</v>
      </c>
      <c r="Q28" s="38" t="str">
        <f t="shared" si="1"/>
        <v>AK</v>
      </c>
    </row>
    <row r="29" spans="1:18" ht="15">
      <c r="A29" s="23">
        <v>127</v>
      </c>
      <c r="B29" s="24" t="s">
        <v>778</v>
      </c>
      <c r="C29" s="21" t="s">
        <v>726</v>
      </c>
      <c r="D29" s="35"/>
      <c r="E29" s="23" t="s">
        <v>11</v>
      </c>
      <c r="F29" s="23"/>
      <c r="G29" s="22" t="s">
        <v>729</v>
      </c>
      <c r="H29" s="22"/>
      <c r="I29" s="22"/>
      <c r="J29" s="21" t="s">
        <v>619</v>
      </c>
      <c r="K29" s="21" t="s">
        <v>618</v>
      </c>
      <c r="L29" s="21"/>
      <c r="M29" s="41">
        <v>42185</v>
      </c>
      <c r="O29" s="42" t="e">
        <f t="shared" si="0"/>
        <v>#VALUE!</v>
      </c>
      <c r="P29" s="37">
        <v>59</v>
      </c>
      <c r="Q29" s="38" t="str">
        <f t="shared" si="1"/>
        <v>Ü-50</v>
      </c>
      <c r="R29" s="32"/>
    </row>
    <row r="30" spans="1:18" ht="15">
      <c r="A30" s="23">
        <v>128</v>
      </c>
      <c r="B30" s="24"/>
      <c r="C30" s="21" t="s">
        <v>726</v>
      </c>
      <c r="D30" s="35"/>
      <c r="E30" s="23" t="s">
        <v>11</v>
      </c>
      <c r="F30" s="23"/>
      <c r="G30" s="22" t="s">
        <v>729</v>
      </c>
      <c r="H30" s="22"/>
      <c r="I30" s="22"/>
      <c r="J30" s="21" t="s">
        <v>617</v>
      </c>
      <c r="K30" s="21" t="s">
        <v>187</v>
      </c>
      <c r="L30" s="21" t="s">
        <v>5</v>
      </c>
      <c r="M30" s="41">
        <v>42185</v>
      </c>
      <c r="O30" s="42" t="e">
        <f t="shared" si="0"/>
        <v>#VALUE!</v>
      </c>
      <c r="P30" s="37">
        <v>54</v>
      </c>
      <c r="Q30" s="38" t="str">
        <f t="shared" si="1"/>
        <v>Ü-50</v>
      </c>
    </row>
    <row r="31" spans="1:18" ht="15">
      <c r="A31" s="23">
        <v>129</v>
      </c>
      <c r="B31" s="24"/>
      <c r="C31" s="21" t="s">
        <v>726</v>
      </c>
      <c r="D31" s="35"/>
      <c r="E31" s="23" t="s">
        <v>11</v>
      </c>
      <c r="F31" s="23"/>
      <c r="G31" s="22" t="s">
        <v>729</v>
      </c>
      <c r="H31" s="22"/>
      <c r="I31" s="22"/>
      <c r="J31" s="21" t="s">
        <v>617</v>
      </c>
      <c r="K31" s="21" t="s">
        <v>136</v>
      </c>
      <c r="L31" s="21" t="s">
        <v>5</v>
      </c>
      <c r="M31" s="41">
        <v>42185</v>
      </c>
      <c r="O31" s="42" t="e">
        <f t="shared" si="0"/>
        <v>#VALUE!</v>
      </c>
      <c r="P31" s="37">
        <v>62</v>
      </c>
      <c r="Q31" s="38" t="str">
        <f t="shared" si="1"/>
        <v>Ü-60</v>
      </c>
    </row>
    <row r="32" spans="1:18" ht="15">
      <c r="A32" s="23">
        <v>130</v>
      </c>
      <c r="B32" s="24" t="s">
        <v>779</v>
      </c>
      <c r="C32" s="21" t="s">
        <v>727</v>
      </c>
      <c r="D32" s="35"/>
      <c r="E32" s="23" t="s">
        <v>11</v>
      </c>
      <c r="F32" s="23"/>
      <c r="G32" s="22" t="s">
        <v>730</v>
      </c>
      <c r="H32" s="22"/>
      <c r="I32" s="22"/>
      <c r="J32" s="21" t="s">
        <v>617</v>
      </c>
      <c r="K32" s="21" t="s">
        <v>12</v>
      </c>
      <c r="L32" s="21" t="s">
        <v>5</v>
      </c>
      <c r="M32" s="41">
        <v>42185</v>
      </c>
      <c r="O32" s="42" t="e">
        <f t="shared" si="0"/>
        <v>#VALUE!</v>
      </c>
      <c r="P32" s="37">
        <v>31</v>
      </c>
      <c r="Q32" s="38" t="str">
        <f t="shared" si="1"/>
        <v>AK</v>
      </c>
    </row>
    <row r="33" spans="1:18" ht="15">
      <c r="A33" s="23">
        <v>131</v>
      </c>
      <c r="B33" s="24" t="s">
        <v>781</v>
      </c>
      <c r="C33" s="21" t="s">
        <v>727</v>
      </c>
      <c r="D33" s="35"/>
      <c r="E33" s="23" t="s">
        <v>11</v>
      </c>
      <c r="F33" s="23"/>
      <c r="G33" s="22" t="s">
        <v>730</v>
      </c>
      <c r="H33" s="22"/>
      <c r="I33" s="22"/>
      <c r="J33" s="21" t="s">
        <v>616</v>
      </c>
      <c r="K33" s="21" t="s">
        <v>615</v>
      </c>
      <c r="L33" s="21"/>
      <c r="M33" s="41">
        <v>42185</v>
      </c>
      <c r="O33" s="42" t="e">
        <f t="shared" si="0"/>
        <v>#VALUE!</v>
      </c>
      <c r="P33" s="37">
        <v>47</v>
      </c>
      <c r="Q33" s="38" t="str">
        <f t="shared" si="1"/>
        <v>AK</v>
      </c>
    </row>
    <row r="34" spans="1:18" ht="15">
      <c r="A34" s="23">
        <v>132</v>
      </c>
      <c r="B34" s="24" t="s">
        <v>780</v>
      </c>
      <c r="C34" s="21" t="s">
        <v>727</v>
      </c>
      <c r="D34" s="35"/>
      <c r="E34" s="23" t="s">
        <v>11</v>
      </c>
      <c r="F34" s="23"/>
      <c r="G34" s="22" t="s">
        <v>730</v>
      </c>
      <c r="H34" s="22"/>
      <c r="I34" s="22"/>
      <c r="J34" s="21" t="s">
        <v>165</v>
      </c>
      <c r="K34" s="21" t="s">
        <v>370</v>
      </c>
      <c r="L34" s="21"/>
      <c r="M34" s="41">
        <v>42185</v>
      </c>
      <c r="O34" s="42" t="e">
        <f t="shared" ref="O34:O65" si="2">DATEDIF(G34,M34,"y")</f>
        <v>#VALUE!</v>
      </c>
      <c r="P34" s="37">
        <v>62</v>
      </c>
      <c r="Q34" s="38" t="str">
        <f t="shared" si="1"/>
        <v>Ü-60</v>
      </c>
    </row>
    <row r="35" spans="1:18" ht="15">
      <c r="A35" s="23">
        <v>133</v>
      </c>
      <c r="B35" s="24" t="s">
        <v>782</v>
      </c>
      <c r="C35" s="21" t="s">
        <v>727</v>
      </c>
      <c r="D35" s="35"/>
      <c r="E35" s="23" t="s">
        <v>11</v>
      </c>
      <c r="F35" s="23"/>
      <c r="G35" s="22" t="s">
        <v>730</v>
      </c>
      <c r="H35" s="22"/>
      <c r="I35" s="22"/>
      <c r="J35" s="21" t="s">
        <v>165</v>
      </c>
      <c r="K35" s="21" t="s">
        <v>116</v>
      </c>
      <c r="L35" s="21"/>
      <c r="M35" s="41">
        <v>42185</v>
      </c>
      <c r="O35" s="42" t="e">
        <f t="shared" si="2"/>
        <v>#VALUE!</v>
      </c>
      <c r="P35" s="37">
        <v>66</v>
      </c>
      <c r="Q35" s="38" t="str">
        <f t="shared" si="1"/>
        <v>Ü-60</v>
      </c>
    </row>
    <row r="36" spans="1:18" ht="15">
      <c r="A36" s="23">
        <v>134</v>
      </c>
      <c r="B36" s="24"/>
      <c r="C36" s="21" t="s">
        <v>727</v>
      </c>
      <c r="D36" s="35"/>
      <c r="E36" s="23" t="s">
        <v>11</v>
      </c>
      <c r="F36" s="23"/>
      <c r="G36" s="22" t="s">
        <v>730</v>
      </c>
      <c r="H36" s="22"/>
      <c r="I36" s="22"/>
      <c r="J36" s="21" t="s">
        <v>614</v>
      </c>
      <c r="K36" s="21" t="s">
        <v>194</v>
      </c>
      <c r="L36" s="21"/>
      <c r="M36" s="41">
        <v>42185</v>
      </c>
      <c r="O36" s="42" t="e">
        <f t="shared" si="2"/>
        <v>#VALUE!</v>
      </c>
      <c r="P36" s="37">
        <v>55</v>
      </c>
      <c r="Q36" s="38" t="str">
        <f t="shared" si="1"/>
        <v>Ü-50</v>
      </c>
    </row>
    <row r="37" spans="1:18" ht="15">
      <c r="A37" s="23">
        <v>135</v>
      </c>
      <c r="B37" s="24"/>
      <c r="C37" s="21" t="s">
        <v>727</v>
      </c>
      <c r="D37" s="35"/>
      <c r="E37" s="23" t="s">
        <v>11</v>
      </c>
      <c r="F37" s="23"/>
      <c r="G37" s="22" t="s">
        <v>730</v>
      </c>
      <c r="H37" s="22"/>
      <c r="I37" s="22"/>
      <c r="J37" s="21" t="s">
        <v>614</v>
      </c>
      <c r="K37" s="21" t="s">
        <v>103</v>
      </c>
      <c r="L37" s="21" t="s">
        <v>5</v>
      </c>
      <c r="M37" s="41">
        <v>42185</v>
      </c>
      <c r="O37" s="42" t="e">
        <f t="shared" si="2"/>
        <v>#VALUE!</v>
      </c>
      <c r="P37" s="37">
        <v>57</v>
      </c>
      <c r="Q37" s="38" t="str">
        <f t="shared" si="1"/>
        <v>Ü-50</v>
      </c>
    </row>
    <row r="38" spans="1:18" ht="15">
      <c r="A38" s="23">
        <v>136</v>
      </c>
      <c r="B38" s="24" t="s">
        <v>783</v>
      </c>
      <c r="C38" s="21" t="s">
        <v>728</v>
      </c>
      <c r="D38" s="35"/>
      <c r="E38" s="23" t="s">
        <v>11</v>
      </c>
      <c r="F38" s="23"/>
      <c r="G38" s="22" t="s">
        <v>731</v>
      </c>
      <c r="H38" s="22"/>
      <c r="I38" s="22"/>
      <c r="J38" s="21" t="s">
        <v>102</v>
      </c>
      <c r="K38" s="21" t="s">
        <v>23</v>
      </c>
      <c r="L38" s="21"/>
      <c r="M38" s="41">
        <v>42185</v>
      </c>
      <c r="O38" s="42" t="e">
        <f t="shared" si="2"/>
        <v>#VALUE!</v>
      </c>
      <c r="P38" s="37">
        <v>66</v>
      </c>
      <c r="Q38" s="38" t="str">
        <f t="shared" si="1"/>
        <v>Ü-60</v>
      </c>
    </row>
    <row r="39" spans="1:18" ht="15">
      <c r="A39" s="23">
        <v>137</v>
      </c>
      <c r="B39" s="24" t="s">
        <v>784</v>
      </c>
      <c r="C39" s="21" t="s">
        <v>728</v>
      </c>
      <c r="D39" s="35"/>
      <c r="E39" s="23" t="s">
        <v>11</v>
      </c>
      <c r="F39" s="23"/>
      <c r="G39" s="22" t="s">
        <v>731</v>
      </c>
      <c r="H39" s="22"/>
      <c r="I39" s="22"/>
      <c r="J39" s="21" t="s">
        <v>613</v>
      </c>
      <c r="K39" s="21" t="s">
        <v>612</v>
      </c>
      <c r="L39" s="21"/>
      <c r="M39" s="41">
        <v>42185</v>
      </c>
      <c r="O39" s="42" t="e">
        <f t="shared" si="2"/>
        <v>#VALUE!</v>
      </c>
      <c r="P39" s="37">
        <v>61</v>
      </c>
      <c r="Q39" s="38" t="str">
        <f t="shared" si="1"/>
        <v>Ü-60</v>
      </c>
    </row>
    <row r="40" spans="1:18" ht="15">
      <c r="A40" s="23">
        <v>138</v>
      </c>
      <c r="B40" s="24" t="s">
        <v>785</v>
      </c>
      <c r="C40" s="21" t="s">
        <v>728</v>
      </c>
      <c r="D40" s="35"/>
      <c r="E40" s="23" t="s">
        <v>11</v>
      </c>
      <c r="F40" s="23"/>
      <c r="G40" s="22" t="s">
        <v>731</v>
      </c>
      <c r="H40" s="22"/>
      <c r="I40" s="22"/>
      <c r="J40" s="21" t="s">
        <v>611</v>
      </c>
      <c r="K40" s="21" t="s">
        <v>610</v>
      </c>
      <c r="L40" s="21" t="s">
        <v>5</v>
      </c>
      <c r="M40" s="41">
        <v>42185</v>
      </c>
      <c r="O40" s="42" t="e">
        <f t="shared" si="2"/>
        <v>#VALUE!</v>
      </c>
      <c r="P40" s="37">
        <v>66</v>
      </c>
      <c r="Q40" s="38" t="str">
        <f t="shared" si="1"/>
        <v>Ü-60</v>
      </c>
    </row>
    <row r="41" spans="1:18" ht="15">
      <c r="A41" s="23">
        <v>139</v>
      </c>
      <c r="B41" s="24" t="s">
        <v>786</v>
      </c>
      <c r="C41" s="21" t="s">
        <v>728</v>
      </c>
      <c r="D41" s="35"/>
      <c r="E41" s="23" t="s">
        <v>11</v>
      </c>
      <c r="F41" s="23"/>
      <c r="G41" s="22" t="s">
        <v>731</v>
      </c>
      <c r="H41" s="22"/>
      <c r="I41" s="22"/>
      <c r="J41" s="21" t="s">
        <v>609</v>
      </c>
      <c r="K41" s="21" t="s">
        <v>608</v>
      </c>
      <c r="L41" s="21" t="s">
        <v>5</v>
      </c>
      <c r="M41" s="41">
        <v>42185</v>
      </c>
      <c r="O41" s="42" t="e">
        <f t="shared" si="2"/>
        <v>#VALUE!</v>
      </c>
      <c r="P41" s="37">
        <v>49</v>
      </c>
      <c r="Q41" s="38" t="str">
        <f t="shared" si="1"/>
        <v>AK</v>
      </c>
    </row>
    <row r="42" spans="1:18" ht="15">
      <c r="A42" s="23">
        <v>140</v>
      </c>
      <c r="B42" s="24"/>
      <c r="C42" s="21" t="s">
        <v>728</v>
      </c>
      <c r="D42" s="35"/>
      <c r="E42" s="23" t="s">
        <v>11</v>
      </c>
      <c r="F42" s="23"/>
      <c r="G42" s="22" t="s">
        <v>731</v>
      </c>
      <c r="H42" s="22"/>
      <c r="I42" s="22"/>
      <c r="J42" s="21" t="s">
        <v>607</v>
      </c>
      <c r="K42" s="21" t="s">
        <v>21</v>
      </c>
      <c r="L42" s="21" t="s">
        <v>5</v>
      </c>
      <c r="M42" s="41">
        <v>42185</v>
      </c>
      <c r="O42" s="42" t="e">
        <f t="shared" si="2"/>
        <v>#VALUE!</v>
      </c>
      <c r="P42" s="37">
        <v>16</v>
      </c>
      <c r="Q42" s="38" t="str">
        <f t="shared" si="1"/>
        <v>U-18</v>
      </c>
    </row>
    <row r="43" spans="1:18" ht="15">
      <c r="A43" s="23">
        <v>141</v>
      </c>
      <c r="B43" s="24"/>
      <c r="C43" s="21" t="s">
        <v>728</v>
      </c>
      <c r="D43" s="35"/>
      <c r="E43" s="23" t="s">
        <v>11</v>
      </c>
      <c r="F43" s="23"/>
      <c r="G43" s="22" t="s">
        <v>731</v>
      </c>
      <c r="H43" s="22"/>
      <c r="I43" s="22"/>
      <c r="J43" s="21" t="s">
        <v>607</v>
      </c>
      <c r="K43" s="21" t="s">
        <v>606</v>
      </c>
      <c r="L43" s="21" t="s">
        <v>5</v>
      </c>
      <c r="M43" s="41">
        <v>42185</v>
      </c>
      <c r="O43" s="42" t="e">
        <f t="shared" si="2"/>
        <v>#VALUE!</v>
      </c>
      <c r="P43" s="37">
        <v>43</v>
      </c>
      <c r="Q43" s="38" t="str">
        <f t="shared" si="1"/>
        <v>AK</v>
      </c>
    </row>
    <row r="44" spans="1:18" ht="15">
      <c r="A44" s="23">
        <v>142</v>
      </c>
      <c r="B44" s="24"/>
      <c r="C44" s="21" t="s">
        <v>732</v>
      </c>
      <c r="D44" s="35"/>
      <c r="E44" s="23" t="s">
        <v>11</v>
      </c>
      <c r="F44" s="23"/>
      <c r="G44" s="22" t="s">
        <v>8</v>
      </c>
      <c r="H44" s="22"/>
      <c r="I44" s="22"/>
      <c r="J44" s="21" t="s">
        <v>605</v>
      </c>
      <c r="K44" s="21" t="s">
        <v>604</v>
      </c>
      <c r="L44" s="21" t="s">
        <v>5</v>
      </c>
      <c r="M44" s="41">
        <v>42185</v>
      </c>
      <c r="O44" s="42" t="e">
        <f t="shared" si="2"/>
        <v>#VALUE!</v>
      </c>
      <c r="P44" s="37">
        <v>16</v>
      </c>
      <c r="Q44" s="38" t="str">
        <f t="shared" si="1"/>
        <v>U-18</v>
      </c>
    </row>
    <row r="45" spans="1:18" ht="15">
      <c r="A45" s="23">
        <v>143</v>
      </c>
      <c r="B45" s="24" t="s">
        <v>787</v>
      </c>
      <c r="C45" s="21" t="s">
        <v>732</v>
      </c>
      <c r="D45" s="35"/>
      <c r="E45" s="23" t="s">
        <v>11</v>
      </c>
      <c r="F45" s="23"/>
      <c r="G45" s="22" t="s">
        <v>8</v>
      </c>
      <c r="H45" s="22"/>
      <c r="I45" s="22"/>
      <c r="J45" s="21" t="s">
        <v>603</v>
      </c>
      <c r="K45" s="21" t="s">
        <v>133</v>
      </c>
      <c r="L45" s="21" t="s">
        <v>5</v>
      </c>
      <c r="M45" s="41">
        <v>42185</v>
      </c>
      <c r="O45" s="42" t="e">
        <f t="shared" si="2"/>
        <v>#VALUE!</v>
      </c>
      <c r="P45" s="37">
        <v>60</v>
      </c>
      <c r="Q45" s="38" t="str">
        <f t="shared" si="1"/>
        <v>Ü-50</v>
      </c>
      <c r="R45" s="32"/>
    </row>
    <row r="46" spans="1:18" ht="15">
      <c r="A46" s="23">
        <v>144</v>
      </c>
      <c r="B46" s="24" t="s">
        <v>788</v>
      </c>
      <c r="C46" s="21" t="s">
        <v>732</v>
      </c>
      <c r="D46" s="35"/>
      <c r="E46" s="23" t="s">
        <v>11</v>
      </c>
      <c r="F46" s="23"/>
      <c r="G46" s="22" t="s">
        <v>8</v>
      </c>
      <c r="H46" s="22"/>
      <c r="I46" s="22"/>
      <c r="J46" s="21" t="s">
        <v>602</v>
      </c>
      <c r="K46" s="21" t="s">
        <v>601</v>
      </c>
      <c r="L46" s="21" t="s">
        <v>5</v>
      </c>
      <c r="M46" s="41">
        <v>42185</v>
      </c>
      <c r="O46" s="42" t="e">
        <f t="shared" si="2"/>
        <v>#VALUE!</v>
      </c>
      <c r="P46" s="37">
        <v>16</v>
      </c>
      <c r="Q46" s="38" t="str">
        <f t="shared" si="1"/>
        <v>U-18</v>
      </c>
    </row>
    <row r="47" spans="1:18" ht="15">
      <c r="A47" s="23">
        <v>145</v>
      </c>
      <c r="B47" s="24" t="s">
        <v>789</v>
      </c>
      <c r="C47" s="21" t="s">
        <v>732</v>
      </c>
      <c r="D47" s="35"/>
      <c r="E47" s="23" t="s">
        <v>11</v>
      </c>
      <c r="F47" s="23"/>
      <c r="G47" s="22" t="s">
        <v>8</v>
      </c>
      <c r="H47" s="22"/>
      <c r="I47" s="22"/>
      <c r="J47" s="21" t="s">
        <v>600</v>
      </c>
      <c r="K47" s="21" t="s">
        <v>271</v>
      </c>
      <c r="L47" s="21" t="s">
        <v>5</v>
      </c>
      <c r="M47" s="41">
        <v>42185</v>
      </c>
      <c r="O47" s="42" t="e">
        <f t="shared" si="2"/>
        <v>#VALUE!</v>
      </c>
      <c r="P47" s="37">
        <v>33</v>
      </c>
      <c r="Q47" s="38" t="str">
        <f t="shared" si="1"/>
        <v>AK</v>
      </c>
    </row>
    <row r="48" spans="1:18" ht="15">
      <c r="A48" s="23">
        <v>146</v>
      </c>
      <c r="B48" s="24" t="s">
        <v>790</v>
      </c>
      <c r="C48" s="21" t="s">
        <v>732</v>
      </c>
      <c r="D48" s="35"/>
      <c r="E48" s="23" t="s">
        <v>11</v>
      </c>
      <c r="F48" s="23"/>
      <c r="G48" s="22" t="s">
        <v>8</v>
      </c>
      <c r="H48" s="22"/>
      <c r="I48" s="22"/>
      <c r="J48" s="21" t="s">
        <v>600</v>
      </c>
      <c r="K48" s="21" t="s">
        <v>173</v>
      </c>
      <c r="L48" s="21" t="s">
        <v>5</v>
      </c>
      <c r="M48" s="41">
        <v>42185</v>
      </c>
      <c r="O48" s="42" t="e">
        <f t="shared" si="2"/>
        <v>#VALUE!</v>
      </c>
      <c r="P48" s="37">
        <v>56</v>
      </c>
      <c r="Q48" s="38" t="str">
        <f t="shared" si="1"/>
        <v>Ü-50</v>
      </c>
    </row>
    <row r="49" spans="1:18" ht="15">
      <c r="A49" s="23">
        <v>147</v>
      </c>
      <c r="B49" s="24"/>
      <c r="C49" s="21" t="s">
        <v>732</v>
      </c>
      <c r="D49" s="35"/>
      <c r="E49" s="23" t="s">
        <v>11</v>
      </c>
      <c r="F49" s="23"/>
      <c r="G49" s="22" t="s">
        <v>8</v>
      </c>
      <c r="H49" s="22"/>
      <c r="I49" s="22"/>
      <c r="J49" s="21" t="s">
        <v>165</v>
      </c>
      <c r="K49" s="21" t="s">
        <v>164</v>
      </c>
      <c r="L49" s="21" t="s">
        <v>5</v>
      </c>
      <c r="M49" s="41">
        <v>42185</v>
      </c>
      <c r="O49" s="42" t="e">
        <f t="shared" si="2"/>
        <v>#VALUE!</v>
      </c>
      <c r="P49" s="37">
        <v>52</v>
      </c>
      <c r="Q49" s="38" t="str">
        <f t="shared" si="1"/>
        <v>Ü-50</v>
      </c>
    </row>
    <row r="50" spans="1:18" ht="15">
      <c r="A50" s="23">
        <v>148</v>
      </c>
      <c r="B50" s="24" t="s">
        <v>795</v>
      </c>
      <c r="C50" s="21" t="s">
        <v>733</v>
      </c>
      <c r="D50" s="35"/>
      <c r="E50" s="23" t="s">
        <v>11</v>
      </c>
      <c r="F50" s="23"/>
      <c r="G50" s="22" t="s">
        <v>738</v>
      </c>
      <c r="H50" s="22"/>
      <c r="I50" s="22"/>
      <c r="J50" s="21" t="s">
        <v>298</v>
      </c>
      <c r="K50" s="21" t="s">
        <v>297</v>
      </c>
      <c r="L50" s="21" t="s">
        <v>5</v>
      </c>
      <c r="M50" s="41">
        <v>42185</v>
      </c>
      <c r="O50" s="42" t="e">
        <f t="shared" si="2"/>
        <v>#VALUE!</v>
      </c>
      <c r="P50" s="37">
        <v>47</v>
      </c>
      <c r="Q50" s="38" t="str">
        <f t="shared" si="1"/>
        <v>AK</v>
      </c>
    </row>
    <row r="51" spans="1:18" ht="15">
      <c r="A51" s="23">
        <v>149</v>
      </c>
      <c r="B51" s="24" t="s">
        <v>797</v>
      </c>
      <c r="C51" s="21" t="s">
        <v>733</v>
      </c>
      <c r="D51" s="35"/>
      <c r="E51" s="23" t="s">
        <v>11</v>
      </c>
      <c r="F51" s="23"/>
      <c r="G51" s="22" t="s">
        <v>738</v>
      </c>
      <c r="H51" s="22"/>
      <c r="I51" s="22"/>
      <c r="J51" s="21" t="s">
        <v>599</v>
      </c>
      <c r="K51" s="21" t="s">
        <v>31</v>
      </c>
      <c r="L51" s="21"/>
      <c r="M51" s="41">
        <v>42185</v>
      </c>
      <c r="O51" s="42" t="e">
        <f t="shared" si="2"/>
        <v>#VALUE!</v>
      </c>
      <c r="P51" s="37">
        <v>65</v>
      </c>
      <c r="Q51" s="38" t="str">
        <f t="shared" si="1"/>
        <v>Ü-60</v>
      </c>
    </row>
    <row r="52" spans="1:18" ht="15">
      <c r="A52" s="23">
        <v>150</v>
      </c>
      <c r="B52" s="24" t="s">
        <v>816</v>
      </c>
      <c r="C52" s="21" t="s">
        <v>733</v>
      </c>
      <c r="D52" s="35"/>
      <c r="E52" s="23" t="s">
        <v>11</v>
      </c>
      <c r="F52" s="23"/>
      <c r="G52" s="22" t="s">
        <v>738</v>
      </c>
      <c r="H52" s="22"/>
      <c r="I52" s="22"/>
      <c r="J52" s="21" t="s">
        <v>598</v>
      </c>
      <c r="K52" s="21" t="s">
        <v>38</v>
      </c>
      <c r="L52" s="21"/>
      <c r="M52" s="41">
        <v>42185</v>
      </c>
      <c r="O52" s="42" t="e">
        <f t="shared" si="2"/>
        <v>#VALUE!</v>
      </c>
      <c r="P52" s="37">
        <v>68</v>
      </c>
      <c r="Q52" s="38" t="str">
        <f t="shared" si="1"/>
        <v>Ü-60</v>
      </c>
    </row>
    <row r="53" spans="1:18" ht="15">
      <c r="A53" s="23">
        <v>151</v>
      </c>
      <c r="B53" s="24" t="s">
        <v>812</v>
      </c>
      <c r="C53" s="21" t="s">
        <v>733</v>
      </c>
      <c r="D53" s="35"/>
      <c r="E53" s="23" t="s">
        <v>11</v>
      </c>
      <c r="F53" s="23"/>
      <c r="G53" s="22" t="s">
        <v>738</v>
      </c>
      <c r="H53" s="22"/>
      <c r="I53" s="22"/>
      <c r="J53" s="21" t="s">
        <v>331</v>
      </c>
      <c r="K53" s="21" t="s">
        <v>74</v>
      </c>
      <c r="L53" s="21"/>
      <c r="M53" s="41">
        <v>42185</v>
      </c>
      <c r="O53" s="42" t="e">
        <f t="shared" si="2"/>
        <v>#VALUE!</v>
      </c>
      <c r="P53" s="37">
        <v>40</v>
      </c>
      <c r="Q53" s="38" t="str">
        <f t="shared" si="1"/>
        <v>AK</v>
      </c>
    </row>
    <row r="54" spans="1:18" ht="15">
      <c r="A54" s="23">
        <v>152</v>
      </c>
      <c r="B54" s="24"/>
      <c r="C54" s="21" t="s">
        <v>733</v>
      </c>
      <c r="D54" s="35"/>
      <c r="E54" s="23" t="s">
        <v>11</v>
      </c>
      <c r="F54" s="23"/>
      <c r="G54" s="22" t="s">
        <v>738</v>
      </c>
      <c r="H54" s="22"/>
      <c r="I54" s="22"/>
      <c r="J54" s="21" t="s">
        <v>331</v>
      </c>
      <c r="K54" s="21" t="s">
        <v>88</v>
      </c>
      <c r="L54" s="21"/>
      <c r="M54" s="41">
        <v>42185</v>
      </c>
      <c r="O54" s="42" t="e">
        <f t="shared" si="2"/>
        <v>#VALUE!</v>
      </c>
      <c r="P54" s="37">
        <v>64</v>
      </c>
      <c r="Q54" s="38" t="str">
        <f t="shared" si="1"/>
        <v>Ü-60</v>
      </c>
    </row>
    <row r="55" spans="1:18" ht="15">
      <c r="A55" s="23">
        <v>153</v>
      </c>
      <c r="B55" s="24"/>
      <c r="C55" s="21" t="s">
        <v>733</v>
      </c>
      <c r="D55" s="35"/>
      <c r="E55" s="23" t="s">
        <v>11</v>
      </c>
      <c r="F55" s="23"/>
      <c r="G55" s="22" t="s">
        <v>738</v>
      </c>
      <c r="H55" s="22"/>
      <c r="I55" s="22"/>
      <c r="J55" s="21" t="s">
        <v>331</v>
      </c>
      <c r="K55" s="21" t="s">
        <v>255</v>
      </c>
      <c r="L55" s="21" t="s">
        <v>5</v>
      </c>
      <c r="M55" s="41">
        <v>42185</v>
      </c>
      <c r="O55" s="42" t="e">
        <f t="shared" si="2"/>
        <v>#VALUE!</v>
      </c>
      <c r="P55" s="37">
        <v>42</v>
      </c>
      <c r="Q55" s="38" t="str">
        <f t="shared" si="1"/>
        <v>AK</v>
      </c>
    </row>
    <row r="56" spans="1:18" ht="15">
      <c r="A56" s="23">
        <v>154</v>
      </c>
      <c r="B56" s="24" t="s">
        <v>798</v>
      </c>
      <c r="C56" s="21" t="s">
        <v>734</v>
      </c>
      <c r="D56" s="35"/>
      <c r="E56" s="23" t="s">
        <v>11</v>
      </c>
      <c r="F56" s="23"/>
      <c r="G56" s="22" t="s">
        <v>739</v>
      </c>
      <c r="H56" s="22"/>
      <c r="I56" s="22"/>
      <c r="J56" s="21" t="s">
        <v>597</v>
      </c>
      <c r="K56" s="21" t="s">
        <v>126</v>
      </c>
      <c r="L56" s="21"/>
      <c r="M56" s="41">
        <v>42185</v>
      </c>
      <c r="O56" s="42" t="e">
        <f t="shared" si="2"/>
        <v>#VALUE!</v>
      </c>
      <c r="P56" s="37">
        <v>74</v>
      </c>
      <c r="Q56" s="38" t="str">
        <f t="shared" si="1"/>
        <v>Ü-60</v>
      </c>
    </row>
    <row r="57" spans="1:18" ht="15">
      <c r="A57" s="23">
        <v>155</v>
      </c>
      <c r="B57" s="24" t="s">
        <v>800</v>
      </c>
      <c r="C57" s="21" t="s">
        <v>734</v>
      </c>
      <c r="D57" s="35"/>
      <c r="E57" s="23" t="s">
        <v>11</v>
      </c>
      <c r="F57" s="23"/>
      <c r="G57" s="22" t="s">
        <v>739</v>
      </c>
      <c r="H57" s="22"/>
      <c r="I57" s="22"/>
      <c r="J57" s="21" t="s">
        <v>488</v>
      </c>
      <c r="K57" s="21" t="s">
        <v>596</v>
      </c>
      <c r="L57" s="21"/>
      <c r="M57" s="41">
        <v>42185</v>
      </c>
      <c r="O57" s="42" t="e">
        <f t="shared" si="2"/>
        <v>#VALUE!</v>
      </c>
      <c r="P57" s="37">
        <v>64</v>
      </c>
      <c r="Q57" s="38" t="str">
        <f t="shared" si="1"/>
        <v>Ü-60</v>
      </c>
    </row>
    <row r="58" spans="1:18" ht="15">
      <c r="A58" s="23">
        <v>156</v>
      </c>
      <c r="B58" s="24" t="s">
        <v>801</v>
      </c>
      <c r="C58" s="21" t="s">
        <v>734</v>
      </c>
      <c r="D58" s="35"/>
      <c r="E58" s="23" t="s">
        <v>11</v>
      </c>
      <c r="F58" s="23"/>
      <c r="G58" s="22" t="s">
        <v>739</v>
      </c>
      <c r="H58" s="22"/>
      <c r="I58" s="22"/>
      <c r="J58" s="21" t="s">
        <v>432</v>
      </c>
      <c r="K58" s="21" t="s">
        <v>63</v>
      </c>
      <c r="L58" s="21" t="s">
        <v>5</v>
      </c>
      <c r="M58" s="41">
        <v>42185</v>
      </c>
      <c r="O58" s="42" t="e">
        <f t="shared" si="2"/>
        <v>#VALUE!</v>
      </c>
      <c r="P58" s="37">
        <v>60</v>
      </c>
      <c r="Q58" s="38" t="str">
        <f t="shared" si="1"/>
        <v>Ü-50</v>
      </c>
      <c r="R58" s="32"/>
    </row>
    <row r="59" spans="1:18" ht="15">
      <c r="A59" s="23">
        <v>157</v>
      </c>
      <c r="B59" s="24" t="s">
        <v>806</v>
      </c>
      <c r="C59" s="21" t="s">
        <v>734</v>
      </c>
      <c r="D59" s="35"/>
      <c r="E59" s="23" t="s">
        <v>11</v>
      </c>
      <c r="F59" s="23"/>
      <c r="G59" s="22" t="s">
        <v>739</v>
      </c>
      <c r="H59" s="22"/>
      <c r="I59" s="22"/>
      <c r="J59" s="21" t="s">
        <v>595</v>
      </c>
      <c r="K59" s="21" t="s">
        <v>594</v>
      </c>
      <c r="L59" s="21" t="s">
        <v>5</v>
      </c>
      <c r="M59" s="41">
        <v>42185</v>
      </c>
      <c r="O59" s="42" t="e">
        <f t="shared" si="2"/>
        <v>#VALUE!</v>
      </c>
      <c r="P59" s="37">
        <v>55</v>
      </c>
      <c r="Q59" s="38" t="str">
        <f t="shared" si="1"/>
        <v>Ü-50</v>
      </c>
    </row>
    <row r="60" spans="1:18" ht="15">
      <c r="A60" s="23">
        <v>158</v>
      </c>
      <c r="B60" s="24"/>
      <c r="C60" s="21" t="s">
        <v>734</v>
      </c>
      <c r="D60" s="35"/>
      <c r="E60" s="23" t="s">
        <v>11</v>
      </c>
      <c r="F60" s="23"/>
      <c r="G60" s="22" t="s">
        <v>739</v>
      </c>
      <c r="H60" s="22"/>
      <c r="I60" s="22"/>
      <c r="J60" s="21" t="s">
        <v>593</v>
      </c>
      <c r="K60" s="21" t="s">
        <v>136</v>
      </c>
      <c r="L60" s="21" t="s">
        <v>5</v>
      </c>
      <c r="M60" s="41">
        <v>42185</v>
      </c>
      <c r="O60" s="42" t="e">
        <f t="shared" si="2"/>
        <v>#VALUE!</v>
      </c>
      <c r="P60" s="37">
        <v>56</v>
      </c>
      <c r="Q60" s="38" t="str">
        <f t="shared" si="1"/>
        <v>Ü-50</v>
      </c>
    </row>
    <row r="61" spans="1:18" ht="15">
      <c r="A61" s="23">
        <v>159</v>
      </c>
      <c r="B61" s="24"/>
      <c r="C61" s="21" t="s">
        <v>734</v>
      </c>
      <c r="D61" s="35"/>
      <c r="E61" s="23" t="s">
        <v>11</v>
      </c>
      <c r="F61" s="23"/>
      <c r="G61" s="22" t="s">
        <v>739</v>
      </c>
      <c r="H61" s="22"/>
      <c r="I61" s="22"/>
      <c r="J61" s="21" t="s">
        <v>592</v>
      </c>
      <c r="K61" s="21" t="s">
        <v>259</v>
      </c>
      <c r="L61" s="21" t="s">
        <v>5</v>
      </c>
      <c r="M61" s="41">
        <v>42185</v>
      </c>
      <c r="O61" s="42" t="e">
        <f t="shared" si="2"/>
        <v>#VALUE!</v>
      </c>
      <c r="P61" s="37">
        <v>62</v>
      </c>
      <c r="Q61" s="38" t="str">
        <f t="shared" si="1"/>
        <v>Ü-60</v>
      </c>
    </row>
    <row r="62" spans="1:18" ht="15">
      <c r="A62" s="23">
        <v>160</v>
      </c>
      <c r="B62" s="24" t="s">
        <v>792</v>
      </c>
      <c r="C62" s="21" t="s">
        <v>735</v>
      </c>
      <c r="D62" s="35"/>
      <c r="E62" s="23" t="s">
        <v>11</v>
      </c>
      <c r="F62" s="23"/>
      <c r="G62" s="22" t="s">
        <v>740</v>
      </c>
      <c r="H62" s="22"/>
      <c r="I62" s="22"/>
      <c r="J62" s="21" t="s">
        <v>591</v>
      </c>
      <c r="K62" s="21" t="s">
        <v>269</v>
      </c>
      <c r="L62" s="21" t="s">
        <v>5</v>
      </c>
      <c r="M62" s="41">
        <v>42185</v>
      </c>
      <c r="O62" s="42" t="e">
        <f t="shared" si="2"/>
        <v>#VALUE!</v>
      </c>
      <c r="P62" s="37">
        <v>58</v>
      </c>
      <c r="Q62" s="38" t="str">
        <f t="shared" si="1"/>
        <v>Ü-50</v>
      </c>
    </row>
    <row r="63" spans="1:18" ht="15">
      <c r="A63" s="23">
        <v>161</v>
      </c>
      <c r="B63" s="24" t="s">
        <v>793</v>
      </c>
      <c r="C63" s="21" t="s">
        <v>735</v>
      </c>
      <c r="D63" s="35"/>
      <c r="E63" s="23" t="s">
        <v>11</v>
      </c>
      <c r="F63" s="23"/>
      <c r="G63" s="22" t="s">
        <v>740</v>
      </c>
      <c r="H63" s="22"/>
      <c r="I63" s="22"/>
      <c r="J63" s="21" t="s">
        <v>590</v>
      </c>
      <c r="K63" s="21" t="s">
        <v>236</v>
      </c>
      <c r="L63" s="21" t="s">
        <v>5</v>
      </c>
      <c r="M63" s="41">
        <v>42185</v>
      </c>
      <c r="O63" s="42" t="e">
        <f t="shared" si="2"/>
        <v>#VALUE!</v>
      </c>
      <c r="P63" s="37">
        <v>89</v>
      </c>
      <c r="Q63" s="38" t="str">
        <f t="shared" si="1"/>
        <v>Ü-60</v>
      </c>
    </row>
    <row r="64" spans="1:18" ht="15">
      <c r="A64" s="23">
        <v>162</v>
      </c>
      <c r="B64" s="24" t="s">
        <v>799</v>
      </c>
      <c r="C64" s="21" t="s">
        <v>735</v>
      </c>
      <c r="D64" s="35"/>
      <c r="E64" s="23" t="s">
        <v>11</v>
      </c>
      <c r="F64" s="23"/>
      <c r="G64" s="22" t="s">
        <v>740</v>
      </c>
      <c r="H64" s="22"/>
      <c r="I64" s="22"/>
      <c r="J64" s="21" t="s">
        <v>589</v>
      </c>
      <c r="K64" s="21" t="s">
        <v>21</v>
      </c>
      <c r="L64" s="21" t="s">
        <v>5</v>
      </c>
      <c r="M64" s="41">
        <v>42185</v>
      </c>
      <c r="O64" s="42" t="e">
        <f t="shared" si="2"/>
        <v>#VALUE!</v>
      </c>
      <c r="P64" s="37">
        <v>16</v>
      </c>
      <c r="Q64" s="38" t="str">
        <f t="shared" si="1"/>
        <v>U-18</v>
      </c>
    </row>
    <row r="65" spans="1:17" ht="15">
      <c r="A65" s="23">
        <v>163</v>
      </c>
      <c r="B65" s="24" t="s">
        <v>804</v>
      </c>
      <c r="C65" s="21" t="s">
        <v>735</v>
      </c>
      <c r="D65" s="35"/>
      <c r="E65" s="23" t="s">
        <v>11</v>
      </c>
      <c r="F65" s="23"/>
      <c r="G65" s="22" t="s">
        <v>740</v>
      </c>
      <c r="H65" s="22"/>
      <c r="I65" s="22"/>
      <c r="J65" s="21" t="s">
        <v>587</v>
      </c>
      <c r="K65" s="21" t="s">
        <v>588</v>
      </c>
      <c r="L65" s="21"/>
      <c r="M65" s="41">
        <v>42185</v>
      </c>
      <c r="O65" s="42" t="e">
        <f t="shared" si="2"/>
        <v>#VALUE!</v>
      </c>
      <c r="P65" s="37">
        <v>58</v>
      </c>
      <c r="Q65" s="38" t="str">
        <f t="shared" si="1"/>
        <v>Ü-50</v>
      </c>
    </row>
    <row r="66" spans="1:17" ht="15">
      <c r="A66" s="23">
        <v>164</v>
      </c>
      <c r="B66" s="27"/>
      <c r="C66" s="21" t="s">
        <v>735</v>
      </c>
      <c r="D66" s="35"/>
      <c r="E66" s="23" t="s">
        <v>11</v>
      </c>
      <c r="F66" s="23"/>
      <c r="G66" s="22" t="s">
        <v>740</v>
      </c>
      <c r="H66" s="22"/>
      <c r="I66" s="22"/>
      <c r="J66" s="21" t="s">
        <v>587</v>
      </c>
      <c r="K66" s="21" t="s">
        <v>31</v>
      </c>
      <c r="L66" s="21"/>
      <c r="M66" s="41">
        <v>42185</v>
      </c>
      <c r="O66" s="42" t="e">
        <f t="shared" ref="O66:O98" si="3">DATEDIF(G66,M66,"y")</f>
        <v>#VALUE!</v>
      </c>
      <c r="P66" s="37">
        <v>62</v>
      </c>
      <c r="Q66" s="38" t="str">
        <f t="shared" si="1"/>
        <v>Ü-60</v>
      </c>
    </row>
    <row r="67" spans="1:17" ht="15">
      <c r="A67" s="23">
        <v>165</v>
      </c>
      <c r="B67" s="24"/>
      <c r="C67" s="21" t="s">
        <v>735</v>
      </c>
      <c r="D67" s="35"/>
      <c r="E67" s="23" t="s">
        <v>11</v>
      </c>
      <c r="F67" s="23"/>
      <c r="G67" s="22" t="s">
        <v>740</v>
      </c>
      <c r="H67" s="22"/>
      <c r="I67" s="22"/>
      <c r="J67" s="21" t="s">
        <v>586</v>
      </c>
      <c r="K67" s="21" t="s">
        <v>196</v>
      </c>
      <c r="L67" s="21"/>
      <c r="M67" s="41">
        <v>42185</v>
      </c>
      <c r="O67" s="42" t="e">
        <f t="shared" si="3"/>
        <v>#VALUE!</v>
      </c>
      <c r="P67" s="37">
        <v>67</v>
      </c>
      <c r="Q67" s="38" t="str">
        <f t="shared" ref="Q67:Q131" si="4">IF(P67&lt;=10,"U-10",IF(P67&lt;=14,"U-14",IF(P67&lt;=18,"U-18",IF(P67&lt;=23,"U-23",IF(P67&lt;=50,"AK",IF(P67&lt;=60,"Ü-50",IF(P67&gt;=61,"Ü-60")))))))</f>
        <v>Ü-60</v>
      </c>
    </row>
    <row r="68" spans="1:17" ht="15">
      <c r="A68" s="23">
        <v>166</v>
      </c>
      <c r="B68" s="24" t="s">
        <v>791</v>
      </c>
      <c r="C68" s="21" t="s">
        <v>736</v>
      </c>
      <c r="D68" s="35"/>
      <c r="E68" s="23" t="s">
        <v>11</v>
      </c>
      <c r="F68" s="23"/>
      <c r="G68" s="22" t="s">
        <v>741</v>
      </c>
      <c r="H68" s="22"/>
      <c r="I68" s="22"/>
      <c r="J68" s="21" t="s">
        <v>585</v>
      </c>
      <c r="K68" s="21" t="s">
        <v>33</v>
      </c>
      <c r="L68" s="21"/>
      <c r="M68" s="41">
        <v>42185</v>
      </c>
      <c r="O68" s="42" t="e">
        <f t="shared" si="3"/>
        <v>#VALUE!</v>
      </c>
      <c r="P68" s="37">
        <v>66</v>
      </c>
      <c r="Q68" s="38" t="str">
        <f t="shared" si="4"/>
        <v>Ü-60</v>
      </c>
    </row>
    <row r="69" spans="1:17" ht="15">
      <c r="A69" s="23">
        <v>167</v>
      </c>
      <c r="B69" s="24" t="s">
        <v>808</v>
      </c>
      <c r="C69" s="21" t="s">
        <v>736</v>
      </c>
      <c r="D69" s="35"/>
      <c r="E69" s="23" t="s">
        <v>11</v>
      </c>
      <c r="F69" s="23"/>
      <c r="G69" s="22" t="s">
        <v>741</v>
      </c>
      <c r="H69" s="22"/>
      <c r="I69" s="22"/>
      <c r="J69" s="21" t="s">
        <v>584</v>
      </c>
      <c r="K69" s="21" t="s">
        <v>111</v>
      </c>
      <c r="L69" s="21"/>
      <c r="M69" s="41">
        <v>42185</v>
      </c>
      <c r="O69" s="42" t="e">
        <f t="shared" si="3"/>
        <v>#VALUE!</v>
      </c>
      <c r="P69" s="37">
        <v>58</v>
      </c>
      <c r="Q69" s="38" t="str">
        <f t="shared" si="4"/>
        <v>Ü-50</v>
      </c>
    </row>
    <row r="70" spans="1:17" ht="15">
      <c r="A70" s="23">
        <v>168</v>
      </c>
      <c r="B70" s="24" t="s">
        <v>809</v>
      </c>
      <c r="C70" s="21" t="s">
        <v>736</v>
      </c>
      <c r="D70" s="35"/>
      <c r="E70" s="23" t="s">
        <v>11</v>
      </c>
      <c r="F70" s="23"/>
      <c r="G70" s="22" t="s">
        <v>741</v>
      </c>
      <c r="H70" s="22"/>
      <c r="I70" s="22"/>
      <c r="J70" s="21" t="s">
        <v>583</v>
      </c>
      <c r="K70" s="21" t="s">
        <v>130</v>
      </c>
      <c r="L70" s="21"/>
      <c r="M70" s="41">
        <v>42185</v>
      </c>
      <c r="O70" s="42" t="e">
        <f t="shared" si="3"/>
        <v>#VALUE!</v>
      </c>
      <c r="P70" s="37">
        <v>71</v>
      </c>
      <c r="Q70" s="38" t="str">
        <f t="shared" si="4"/>
        <v>Ü-60</v>
      </c>
    </row>
    <row r="71" spans="1:17" ht="15">
      <c r="A71" s="23">
        <v>169</v>
      </c>
      <c r="B71" s="24" t="s">
        <v>810</v>
      </c>
      <c r="C71" s="21" t="s">
        <v>736</v>
      </c>
      <c r="D71" s="35"/>
      <c r="E71" s="23" t="s">
        <v>11</v>
      </c>
      <c r="F71" s="23"/>
      <c r="G71" s="22" t="s">
        <v>741</v>
      </c>
      <c r="H71" s="22"/>
      <c r="I71" s="22"/>
      <c r="J71" s="21" t="s">
        <v>582</v>
      </c>
      <c r="K71" s="21" t="s">
        <v>146</v>
      </c>
      <c r="L71" s="21" t="s">
        <v>5</v>
      </c>
      <c r="M71" s="41">
        <v>42185</v>
      </c>
      <c r="O71" s="42" t="e">
        <f t="shared" si="3"/>
        <v>#VALUE!</v>
      </c>
      <c r="P71" s="37">
        <v>18</v>
      </c>
      <c r="Q71" s="38" t="str">
        <f t="shared" si="4"/>
        <v>U-18</v>
      </c>
    </row>
    <row r="72" spans="1:17" ht="15">
      <c r="A72" s="23">
        <v>170</v>
      </c>
      <c r="B72" s="24" t="s">
        <v>803</v>
      </c>
      <c r="C72" s="21" t="s">
        <v>736</v>
      </c>
      <c r="D72" s="35"/>
      <c r="E72" s="23" t="s">
        <v>11</v>
      </c>
      <c r="F72" s="23"/>
      <c r="G72" s="22" t="s">
        <v>741</v>
      </c>
      <c r="H72" s="22"/>
      <c r="I72" s="22"/>
      <c r="J72" s="21" t="s">
        <v>582</v>
      </c>
      <c r="K72" s="21" t="s">
        <v>12</v>
      </c>
      <c r="L72" s="21" t="s">
        <v>5</v>
      </c>
      <c r="M72" s="41">
        <v>42185</v>
      </c>
      <c r="O72" s="42" t="e">
        <f t="shared" si="3"/>
        <v>#VALUE!</v>
      </c>
      <c r="P72" s="37">
        <v>44</v>
      </c>
      <c r="Q72" s="38" t="str">
        <f t="shared" si="4"/>
        <v>AK</v>
      </c>
    </row>
    <row r="73" spans="1:17" ht="15">
      <c r="A73" s="23">
        <v>171</v>
      </c>
      <c r="B73" s="27"/>
      <c r="C73" s="21" t="s">
        <v>736</v>
      </c>
      <c r="D73" s="35"/>
      <c r="E73" s="23" t="s">
        <v>11</v>
      </c>
      <c r="F73" s="23"/>
      <c r="G73" s="22" t="s">
        <v>741</v>
      </c>
      <c r="H73" s="22"/>
      <c r="I73" s="22"/>
      <c r="J73" s="21" t="s">
        <v>421</v>
      </c>
      <c r="K73" s="21" t="s">
        <v>116</v>
      </c>
      <c r="L73" s="21"/>
      <c r="M73" s="41">
        <v>42185</v>
      </c>
      <c r="O73" s="42" t="e">
        <f t="shared" si="3"/>
        <v>#VALUE!</v>
      </c>
      <c r="P73" s="37">
        <v>58</v>
      </c>
      <c r="Q73" s="38" t="str">
        <f t="shared" si="4"/>
        <v>Ü-50</v>
      </c>
    </row>
    <row r="74" spans="1:17" ht="15">
      <c r="A74" s="23">
        <v>172</v>
      </c>
      <c r="B74" s="24" t="s">
        <v>794</v>
      </c>
      <c r="C74" s="21" t="s">
        <v>737</v>
      </c>
      <c r="D74" s="35"/>
      <c r="E74" s="23" t="s">
        <v>11</v>
      </c>
      <c r="F74" s="23"/>
      <c r="G74" s="22" t="s">
        <v>742</v>
      </c>
      <c r="H74" s="22"/>
      <c r="I74" s="22"/>
      <c r="J74" s="21" t="s">
        <v>581</v>
      </c>
      <c r="K74" s="21" t="s">
        <v>580</v>
      </c>
      <c r="L74" s="21" t="s">
        <v>5</v>
      </c>
      <c r="M74" s="41">
        <v>42185</v>
      </c>
      <c r="O74" s="42" t="e">
        <f t="shared" si="3"/>
        <v>#VALUE!</v>
      </c>
      <c r="P74" s="37">
        <v>17</v>
      </c>
      <c r="Q74" s="38" t="str">
        <f t="shared" si="4"/>
        <v>U-18</v>
      </c>
    </row>
    <row r="75" spans="1:17" ht="15">
      <c r="A75" s="23">
        <v>173</v>
      </c>
      <c r="B75" s="24" t="s">
        <v>796</v>
      </c>
      <c r="C75" s="21" t="s">
        <v>737</v>
      </c>
      <c r="D75" s="35"/>
      <c r="E75" s="23" t="s">
        <v>11</v>
      </c>
      <c r="F75" s="23"/>
      <c r="G75" s="22" t="s">
        <v>742</v>
      </c>
      <c r="H75" s="22"/>
      <c r="I75" s="22"/>
      <c r="J75" s="21" t="s">
        <v>579</v>
      </c>
      <c r="K75" s="21" t="s">
        <v>459</v>
      </c>
      <c r="L75" s="21"/>
      <c r="M75" s="41">
        <v>42185</v>
      </c>
      <c r="O75" s="42" t="e">
        <f t="shared" si="3"/>
        <v>#VALUE!</v>
      </c>
      <c r="P75" s="37">
        <v>70</v>
      </c>
      <c r="Q75" s="38" t="str">
        <f t="shared" si="4"/>
        <v>Ü-60</v>
      </c>
    </row>
    <row r="76" spans="1:17" ht="15">
      <c r="A76" s="23">
        <v>174</v>
      </c>
      <c r="B76" s="27" t="s">
        <v>802</v>
      </c>
      <c r="C76" s="21" t="s">
        <v>737</v>
      </c>
      <c r="D76" s="35"/>
      <c r="E76" s="23" t="s">
        <v>11</v>
      </c>
      <c r="F76" s="23"/>
      <c r="G76" s="22" t="s">
        <v>742</v>
      </c>
      <c r="H76" s="22"/>
      <c r="I76" s="22"/>
      <c r="J76" s="21" t="s">
        <v>578</v>
      </c>
      <c r="K76" s="21" t="s">
        <v>577</v>
      </c>
      <c r="L76" s="21" t="s">
        <v>5</v>
      </c>
      <c r="M76" s="41">
        <v>42185</v>
      </c>
      <c r="O76" s="42" t="e">
        <f t="shared" si="3"/>
        <v>#VALUE!</v>
      </c>
      <c r="P76" s="37">
        <v>19</v>
      </c>
      <c r="Q76" s="38" t="str">
        <f t="shared" si="4"/>
        <v>U-23</v>
      </c>
    </row>
    <row r="77" spans="1:17" ht="15">
      <c r="A77" s="23">
        <v>175</v>
      </c>
      <c r="B77" s="24" t="s">
        <v>805</v>
      </c>
      <c r="C77" s="21" t="s">
        <v>737</v>
      </c>
      <c r="D77" s="35"/>
      <c r="E77" s="23" t="s">
        <v>11</v>
      </c>
      <c r="F77" s="23"/>
      <c r="G77" s="22" t="s">
        <v>742</v>
      </c>
      <c r="H77" s="22"/>
      <c r="I77" s="22"/>
      <c r="J77" s="21" t="s">
        <v>576</v>
      </c>
      <c r="K77" s="21" t="s">
        <v>12</v>
      </c>
      <c r="L77" s="21" t="s">
        <v>5</v>
      </c>
      <c r="M77" s="41">
        <v>42185</v>
      </c>
      <c r="O77" s="42" t="e">
        <f t="shared" si="3"/>
        <v>#VALUE!</v>
      </c>
      <c r="P77" s="37">
        <v>45</v>
      </c>
      <c r="Q77" s="38" t="str">
        <f t="shared" si="4"/>
        <v>AK</v>
      </c>
    </row>
    <row r="78" spans="1:17" ht="15">
      <c r="A78" s="23">
        <v>176</v>
      </c>
      <c r="B78" s="24"/>
      <c r="C78" s="21" t="s">
        <v>737</v>
      </c>
      <c r="D78" s="35"/>
      <c r="E78" s="23" t="s">
        <v>11</v>
      </c>
      <c r="F78" s="23"/>
      <c r="G78" s="22" t="s">
        <v>742</v>
      </c>
      <c r="H78" s="22"/>
      <c r="I78" s="22"/>
      <c r="J78" s="21" t="s">
        <v>522</v>
      </c>
      <c r="K78" s="21" t="s">
        <v>31</v>
      </c>
      <c r="L78" s="21" t="s">
        <v>5</v>
      </c>
      <c r="M78" s="41">
        <v>42185</v>
      </c>
      <c r="O78" s="42" t="e">
        <f t="shared" si="3"/>
        <v>#VALUE!</v>
      </c>
      <c r="P78" s="37">
        <v>48</v>
      </c>
      <c r="Q78" s="38" t="str">
        <f t="shared" si="4"/>
        <v>AK</v>
      </c>
    </row>
    <row r="79" spans="1:17" ht="15">
      <c r="A79" s="23">
        <v>177</v>
      </c>
      <c r="B79" s="24"/>
      <c r="C79" s="21" t="s">
        <v>737</v>
      </c>
      <c r="D79" s="35"/>
      <c r="E79" s="23" t="s">
        <v>11</v>
      </c>
      <c r="F79" s="23"/>
      <c r="G79" s="22" t="s">
        <v>742</v>
      </c>
      <c r="H79" s="22"/>
      <c r="I79" s="22"/>
      <c r="J79" s="21" t="s">
        <v>120</v>
      </c>
      <c r="K79" s="21" t="s">
        <v>58</v>
      </c>
      <c r="L79" s="21"/>
      <c r="M79" s="41">
        <v>42185</v>
      </c>
      <c r="O79" s="42" t="e">
        <f t="shared" si="3"/>
        <v>#VALUE!</v>
      </c>
      <c r="P79" s="37">
        <v>65</v>
      </c>
      <c r="Q79" s="38" t="str">
        <f t="shared" si="4"/>
        <v>Ü-60</v>
      </c>
    </row>
    <row r="80" spans="1:17" ht="15">
      <c r="A80" s="23">
        <v>178</v>
      </c>
      <c r="B80" s="24"/>
      <c r="C80" s="21"/>
      <c r="D80" s="35"/>
      <c r="E80" s="23"/>
      <c r="F80" s="23"/>
      <c r="G80" s="22"/>
      <c r="H80" s="22"/>
      <c r="I80" s="22"/>
      <c r="J80" s="21" t="s">
        <v>117</v>
      </c>
      <c r="K80" s="21" t="s">
        <v>140</v>
      </c>
      <c r="L80" s="21"/>
      <c r="M80" s="41">
        <v>42185</v>
      </c>
      <c r="O80" s="42">
        <f t="shared" si="3"/>
        <v>115</v>
      </c>
      <c r="P80" s="37">
        <v>53</v>
      </c>
      <c r="Q80" s="38" t="str">
        <f t="shared" si="4"/>
        <v>Ü-50</v>
      </c>
    </row>
    <row r="81" spans="1:17" ht="15">
      <c r="A81" s="23">
        <v>179</v>
      </c>
      <c r="B81" s="24"/>
      <c r="C81" s="21"/>
      <c r="D81" s="111"/>
      <c r="E81" s="23"/>
      <c r="F81" s="23"/>
      <c r="G81" s="22"/>
      <c r="H81" s="22"/>
      <c r="I81" s="22"/>
      <c r="J81" s="21" t="s">
        <v>691</v>
      </c>
      <c r="K81" s="21" t="s">
        <v>692</v>
      </c>
      <c r="L81" s="21"/>
      <c r="M81" s="112">
        <v>42186</v>
      </c>
      <c r="N81"/>
      <c r="O81" s="113">
        <v>49</v>
      </c>
      <c r="P81" s="37">
        <v>49</v>
      </c>
      <c r="Q81" s="38" t="s">
        <v>653</v>
      </c>
    </row>
    <row r="82" spans="1:17" ht="15">
      <c r="A82" s="23">
        <v>180</v>
      </c>
      <c r="B82" s="24"/>
      <c r="C82" s="21"/>
      <c r="D82" s="35"/>
      <c r="E82" s="23"/>
      <c r="F82" s="23"/>
      <c r="G82" s="22"/>
      <c r="H82" s="22"/>
      <c r="I82" s="22"/>
      <c r="J82" s="21" t="s">
        <v>575</v>
      </c>
      <c r="K82" s="21" t="s">
        <v>160</v>
      </c>
      <c r="L82" s="21" t="s">
        <v>5</v>
      </c>
      <c r="M82" s="41">
        <v>42185</v>
      </c>
      <c r="O82" s="42">
        <f t="shared" si="3"/>
        <v>115</v>
      </c>
      <c r="P82" s="37">
        <v>40</v>
      </c>
      <c r="Q82" s="38" t="str">
        <f t="shared" si="4"/>
        <v>AK</v>
      </c>
    </row>
    <row r="83" spans="1:17" ht="15">
      <c r="A83" s="23">
        <v>181</v>
      </c>
      <c r="B83" s="24"/>
      <c r="C83" s="21"/>
      <c r="D83" s="35"/>
      <c r="E83" s="23"/>
      <c r="F83" s="23"/>
      <c r="G83" s="22"/>
      <c r="H83" s="22"/>
      <c r="I83" s="22"/>
      <c r="J83" s="21" t="s">
        <v>574</v>
      </c>
      <c r="K83" s="21" t="s">
        <v>69</v>
      </c>
      <c r="L83" s="21" t="s">
        <v>5</v>
      </c>
      <c r="M83" s="41">
        <v>42185</v>
      </c>
      <c r="O83" s="42">
        <f t="shared" si="3"/>
        <v>115</v>
      </c>
      <c r="P83" s="37">
        <v>59</v>
      </c>
      <c r="Q83" s="38" t="str">
        <f t="shared" si="4"/>
        <v>Ü-50</v>
      </c>
    </row>
    <row r="84" spans="1:17" ht="15">
      <c r="A84" s="23">
        <v>182</v>
      </c>
      <c r="B84" s="24"/>
      <c r="C84" s="21"/>
      <c r="D84" s="35"/>
      <c r="E84" s="23"/>
      <c r="F84" s="23"/>
      <c r="G84" s="22"/>
      <c r="H84" s="22"/>
      <c r="I84" s="22"/>
      <c r="J84" s="21" t="s">
        <v>574</v>
      </c>
      <c r="K84" s="21" t="s">
        <v>90</v>
      </c>
      <c r="L84" s="21" t="s">
        <v>5</v>
      </c>
      <c r="M84" s="41">
        <v>42185</v>
      </c>
      <c r="O84" s="42">
        <f t="shared" si="3"/>
        <v>115</v>
      </c>
      <c r="P84" s="37">
        <v>29</v>
      </c>
      <c r="Q84" s="38" t="str">
        <f t="shared" si="4"/>
        <v>AK</v>
      </c>
    </row>
    <row r="85" spans="1:17" ht="15">
      <c r="A85" s="23">
        <v>183</v>
      </c>
      <c r="B85" s="24"/>
      <c r="C85" s="21"/>
      <c r="D85" s="35"/>
      <c r="E85" s="23"/>
      <c r="F85" s="23"/>
      <c r="G85" s="22"/>
      <c r="H85" s="22"/>
      <c r="I85" s="22"/>
      <c r="J85" s="21" t="s">
        <v>573</v>
      </c>
      <c r="K85" s="21" t="s">
        <v>467</v>
      </c>
      <c r="L85" s="21"/>
      <c r="M85" s="41">
        <v>42185</v>
      </c>
      <c r="O85" s="42">
        <f t="shared" si="3"/>
        <v>115</v>
      </c>
      <c r="P85" s="37">
        <v>50</v>
      </c>
      <c r="Q85" s="38" t="str">
        <f t="shared" si="4"/>
        <v>AK</v>
      </c>
    </row>
    <row r="86" spans="1:17" ht="15">
      <c r="A86" s="23">
        <v>184</v>
      </c>
      <c r="B86" s="24"/>
      <c r="C86" s="21"/>
      <c r="D86" s="35"/>
      <c r="E86" s="23"/>
      <c r="F86" s="23"/>
      <c r="G86" s="22"/>
      <c r="H86" s="22"/>
      <c r="I86" s="22"/>
      <c r="J86" s="21" t="s">
        <v>571</v>
      </c>
      <c r="K86" s="21" t="s">
        <v>572</v>
      </c>
      <c r="L86" s="21"/>
      <c r="M86" s="41">
        <v>42185</v>
      </c>
      <c r="O86" s="42">
        <f t="shared" si="3"/>
        <v>115</v>
      </c>
      <c r="P86" s="37">
        <v>23</v>
      </c>
      <c r="Q86" s="38" t="str">
        <f t="shared" si="4"/>
        <v>U-23</v>
      </c>
    </row>
    <row r="87" spans="1:17" ht="15">
      <c r="A87" s="23">
        <v>185</v>
      </c>
      <c r="B87" s="24"/>
      <c r="C87" s="21"/>
      <c r="D87" s="35"/>
      <c r="E87" s="23"/>
      <c r="F87" s="23"/>
      <c r="G87" s="22"/>
      <c r="H87" s="22"/>
      <c r="I87" s="22"/>
      <c r="J87" s="21" t="s">
        <v>571</v>
      </c>
      <c r="K87" s="21" t="s">
        <v>415</v>
      </c>
      <c r="L87" s="21"/>
      <c r="M87" s="41">
        <v>42185</v>
      </c>
      <c r="O87" s="42">
        <f t="shared" si="3"/>
        <v>115</v>
      </c>
      <c r="P87" s="37">
        <v>43</v>
      </c>
      <c r="Q87" s="38" t="str">
        <f t="shared" si="4"/>
        <v>AK</v>
      </c>
    </row>
    <row r="88" spans="1:17" ht="15">
      <c r="A88" s="23">
        <v>186</v>
      </c>
      <c r="B88" s="24"/>
      <c r="C88" s="21"/>
      <c r="D88" s="35"/>
      <c r="E88" s="23"/>
      <c r="F88" s="23"/>
      <c r="G88" s="22"/>
      <c r="H88" s="22"/>
      <c r="I88" s="22"/>
      <c r="J88" s="21" t="s">
        <v>570</v>
      </c>
      <c r="K88" s="21" t="s">
        <v>569</v>
      </c>
      <c r="L88" s="21"/>
      <c r="M88" s="41">
        <v>42185</v>
      </c>
      <c r="O88" s="42">
        <f t="shared" si="3"/>
        <v>115</v>
      </c>
      <c r="P88" s="37">
        <v>24</v>
      </c>
      <c r="Q88" s="38" t="str">
        <f t="shared" si="4"/>
        <v>AK</v>
      </c>
    </row>
    <row r="89" spans="1:17" ht="15">
      <c r="A89" s="23">
        <v>187</v>
      </c>
      <c r="B89" s="24"/>
      <c r="C89" s="21"/>
      <c r="D89" s="35"/>
      <c r="E89" s="23"/>
      <c r="F89" s="23"/>
      <c r="G89" s="22"/>
      <c r="H89" s="22"/>
      <c r="I89" s="22"/>
      <c r="J89" s="21" t="s">
        <v>568</v>
      </c>
      <c r="K89" s="21" t="s">
        <v>567</v>
      </c>
      <c r="L89" s="21" t="s">
        <v>5</v>
      </c>
      <c r="M89" s="41">
        <v>42185</v>
      </c>
      <c r="O89" s="42">
        <f t="shared" si="3"/>
        <v>115</v>
      </c>
      <c r="P89" s="37">
        <v>32</v>
      </c>
      <c r="Q89" s="38" t="str">
        <f t="shared" si="4"/>
        <v>AK</v>
      </c>
    </row>
    <row r="90" spans="1:17" ht="15">
      <c r="A90" s="23">
        <v>188</v>
      </c>
      <c r="B90" s="24"/>
      <c r="C90" s="21"/>
      <c r="D90" s="35"/>
      <c r="E90" s="23"/>
      <c r="F90" s="23"/>
      <c r="G90" s="22"/>
      <c r="H90" s="22"/>
      <c r="I90" s="22"/>
      <c r="J90" s="21" t="s">
        <v>566</v>
      </c>
      <c r="K90" s="21" t="s">
        <v>6</v>
      </c>
      <c r="L90" s="21"/>
      <c r="M90" s="41">
        <v>42185</v>
      </c>
      <c r="O90" s="42">
        <f t="shared" si="3"/>
        <v>115</v>
      </c>
      <c r="P90" s="37">
        <v>68</v>
      </c>
      <c r="Q90" s="38" t="str">
        <f t="shared" si="4"/>
        <v>Ü-60</v>
      </c>
    </row>
    <row r="91" spans="1:17" ht="15">
      <c r="A91" s="23">
        <v>189</v>
      </c>
      <c r="B91" s="24"/>
      <c r="C91" s="21"/>
      <c r="D91" s="35"/>
      <c r="E91" s="23"/>
      <c r="F91" s="23"/>
      <c r="G91" s="22"/>
      <c r="H91" s="22"/>
      <c r="I91" s="22"/>
      <c r="J91" s="21" t="s">
        <v>565</v>
      </c>
      <c r="K91" s="21" t="s">
        <v>564</v>
      </c>
      <c r="L91" s="21" t="s">
        <v>5</v>
      </c>
      <c r="M91" s="41">
        <v>42185</v>
      </c>
      <c r="O91" s="42">
        <f t="shared" si="3"/>
        <v>115</v>
      </c>
      <c r="P91" s="37">
        <v>68</v>
      </c>
      <c r="Q91" s="38" t="str">
        <f t="shared" si="4"/>
        <v>Ü-60</v>
      </c>
    </row>
    <row r="92" spans="1:17" ht="15">
      <c r="A92" s="23">
        <v>190</v>
      </c>
      <c r="B92" s="24"/>
      <c r="C92" s="21"/>
      <c r="D92" s="35"/>
      <c r="E92" s="23"/>
      <c r="F92" s="23"/>
      <c r="G92" s="22"/>
      <c r="H92" s="22"/>
      <c r="I92" s="22"/>
      <c r="J92" s="21" t="s">
        <v>275</v>
      </c>
      <c r="K92" s="21" t="s">
        <v>362</v>
      </c>
      <c r="L92" s="21" t="s">
        <v>5</v>
      </c>
      <c r="M92" s="41">
        <v>42185</v>
      </c>
      <c r="O92" s="42">
        <f t="shared" si="3"/>
        <v>115</v>
      </c>
      <c r="P92" s="37">
        <v>48</v>
      </c>
      <c r="Q92" s="38" t="str">
        <f t="shared" si="4"/>
        <v>AK</v>
      </c>
    </row>
    <row r="93" spans="1:17" ht="15">
      <c r="A93" s="23">
        <v>191</v>
      </c>
      <c r="B93" s="24"/>
      <c r="C93" s="21"/>
      <c r="D93" s="35"/>
      <c r="E93" s="23"/>
      <c r="F93" s="23"/>
      <c r="G93" s="22"/>
      <c r="H93" s="22"/>
      <c r="I93" s="22"/>
      <c r="J93" s="21" t="s">
        <v>154</v>
      </c>
      <c r="K93" s="21" t="s">
        <v>9</v>
      </c>
      <c r="L93" s="21"/>
      <c r="M93" s="41">
        <v>42185</v>
      </c>
      <c r="O93" s="42">
        <f t="shared" si="3"/>
        <v>115</v>
      </c>
      <c r="P93" s="37">
        <v>47</v>
      </c>
      <c r="Q93" s="38" t="str">
        <f t="shared" si="4"/>
        <v>AK</v>
      </c>
    </row>
    <row r="94" spans="1:17" ht="15">
      <c r="A94" s="23">
        <v>192</v>
      </c>
      <c r="B94" s="24"/>
      <c r="C94" s="21"/>
      <c r="D94" s="35"/>
      <c r="E94" s="23"/>
      <c r="F94" s="23"/>
      <c r="G94" s="22"/>
      <c r="H94" s="22"/>
      <c r="I94" s="22"/>
      <c r="J94" s="21" t="s">
        <v>563</v>
      </c>
      <c r="K94" s="21" t="s">
        <v>31</v>
      </c>
      <c r="L94" s="21"/>
      <c r="M94" s="41">
        <v>42185</v>
      </c>
      <c r="O94" s="42">
        <f t="shared" si="3"/>
        <v>115</v>
      </c>
      <c r="P94" s="37">
        <v>55</v>
      </c>
      <c r="Q94" s="38" t="str">
        <f t="shared" si="4"/>
        <v>Ü-50</v>
      </c>
    </row>
    <row r="95" spans="1:17" ht="15">
      <c r="A95" s="23">
        <v>193</v>
      </c>
      <c r="B95" s="24"/>
      <c r="C95" s="21"/>
      <c r="D95" s="35"/>
      <c r="E95" s="23"/>
      <c r="F95" s="23"/>
      <c r="G95" s="22"/>
      <c r="H95" s="22"/>
      <c r="I95" s="22"/>
      <c r="J95" s="21" t="s">
        <v>562</v>
      </c>
      <c r="K95" s="21" t="s">
        <v>74</v>
      </c>
      <c r="L95" s="21"/>
      <c r="M95" s="41">
        <v>42185</v>
      </c>
      <c r="O95" s="42">
        <f t="shared" si="3"/>
        <v>115</v>
      </c>
      <c r="P95" s="37">
        <v>49</v>
      </c>
      <c r="Q95" s="38" t="str">
        <f t="shared" si="4"/>
        <v>AK</v>
      </c>
    </row>
    <row r="96" spans="1:17" ht="15">
      <c r="A96" s="23">
        <v>194</v>
      </c>
      <c r="B96" s="24"/>
      <c r="C96" s="21"/>
      <c r="D96" s="35"/>
      <c r="E96" s="23"/>
      <c r="F96" s="23"/>
      <c r="G96" s="22"/>
      <c r="H96" s="22"/>
      <c r="I96" s="22"/>
      <c r="J96" s="21" t="s">
        <v>561</v>
      </c>
      <c r="K96" s="21" t="s">
        <v>116</v>
      </c>
      <c r="L96" s="21" t="s">
        <v>5</v>
      </c>
      <c r="M96" s="41">
        <v>42185</v>
      </c>
      <c r="O96" s="42">
        <f t="shared" si="3"/>
        <v>115</v>
      </c>
      <c r="P96" s="37">
        <v>50</v>
      </c>
      <c r="Q96" s="38" t="str">
        <f t="shared" si="4"/>
        <v>AK</v>
      </c>
    </row>
    <row r="97" spans="1:18" ht="15">
      <c r="A97" s="23">
        <v>195</v>
      </c>
      <c r="B97" s="24"/>
      <c r="C97" s="21"/>
      <c r="D97" s="35"/>
      <c r="E97" s="23"/>
      <c r="F97" s="23"/>
      <c r="G97" s="22"/>
      <c r="H97" s="22"/>
      <c r="I97" s="22"/>
      <c r="J97" s="21" t="s">
        <v>560</v>
      </c>
      <c r="K97" s="21" t="s">
        <v>31</v>
      </c>
      <c r="L97" s="21" t="s">
        <v>5</v>
      </c>
      <c r="M97" s="41">
        <v>42185</v>
      </c>
      <c r="O97" s="42">
        <f t="shared" si="3"/>
        <v>115</v>
      </c>
      <c r="P97" s="37">
        <v>57</v>
      </c>
      <c r="Q97" s="38" t="str">
        <f t="shared" si="4"/>
        <v>Ü-50</v>
      </c>
    </row>
    <row r="98" spans="1:18" ht="15">
      <c r="A98" s="23">
        <v>196</v>
      </c>
      <c r="B98" s="24"/>
      <c r="C98" s="21"/>
      <c r="D98" s="35"/>
      <c r="E98" s="23"/>
      <c r="F98" s="23"/>
      <c r="G98" s="22"/>
      <c r="H98" s="22"/>
      <c r="I98" s="22"/>
      <c r="J98" s="21" t="s">
        <v>559</v>
      </c>
      <c r="K98" s="21" t="s">
        <v>18</v>
      </c>
      <c r="L98" s="21" t="s">
        <v>5</v>
      </c>
      <c r="M98" s="41">
        <v>42185</v>
      </c>
      <c r="O98" s="42">
        <f t="shared" si="3"/>
        <v>115</v>
      </c>
      <c r="P98" s="37">
        <v>67</v>
      </c>
      <c r="Q98" s="38" t="str">
        <f t="shared" si="4"/>
        <v>Ü-60</v>
      </c>
    </row>
    <row r="99" spans="1:18" ht="15">
      <c r="A99" s="23">
        <v>197</v>
      </c>
      <c r="B99" s="24"/>
      <c r="C99" s="21"/>
      <c r="D99" s="35"/>
      <c r="E99" s="23"/>
      <c r="F99" s="23"/>
      <c r="G99" s="22"/>
      <c r="H99" s="22"/>
      <c r="I99" s="22"/>
      <c r="J99" s="21" t="s">
        <v>558</v>
      </c>
      <c r="K99" s="21" t="s">
        <v>557</v>
      </c>
      <c r="L99" s="21" t="s">
        <v>5</v>
      </c>
      <c r="M99" s="41">
        <v>42185</v>
      </c>
      <c r="O99" s="42">
        <f t="shared" ref="O99:O131" si="5">DATEDIF(G99,M99,"y")</f>
        <v>115</v>
      </c>
      <c r="P99" s="37">
        <v>39</v>
      </c>
      <c r="Q99" s="38" t="str">
        <f t="shared" si="4"/>
        <v>AK</v>
      </c>
    </row>
    <row r="100" spans="1:18" ht="15">
      <c r="A100" s="23">
        <v>198</v>
      </c>
      <c r="B100" s="24"/>
      <c r="C100" s="21"/>
      <c r="D100" s="35"/>
      <c r="E100" s="23"/>
      <c r="F100" s="23"/>
      <c r="G100" s="22"/>
      <c r="H100" s="22"/>
      <c r="I100" s="22"/>
      <c r="J100" s="21" t="s">
        <v>556</v>
      </c>
      <c r="K100" s="21" t="s">
        <v>555</v>
      </c>
      <c r="L100" s="21" t="s">
        <v>5</v>
      </c>
      <c r="M100" s="41">
        <v>42185</v>
      </c>
      <c r="O100" s="42">
        <f t="shared" si="5"/>
        <v>115</v>
      </c>
      <c r="P100" s="37">
        <v>32</v>
      </c>
      <c r="Q100" s="38" t="str">
        <f t="shared" si="4"/>
        <v>AK</v>
      </c>
    </row>
    <row r="101" spans="1:18" ht="15">
      <c r="A101" s="23">
        <v>199</v>
      </c>
      <c r="B101" s="24"/>
      <c r="C101" s="21"/>
      <c r="D101" s="35"/>
      <c r="E101" s="23"/>
      <c r="F101" s="23"/>
      <c r="G101" s="22"/>
      <c r="H101" s="22"/>
      <c r="I101" s="22"/>
      <c r="J101" s="21" t="s">
        <v>554</v>
      </c>
      <c r="K101" s="21" t="s">
        <v>78</v>
      </c>
      <c r="L101" s="21"/>
      <c r="M101" s="41">
        <v>42185</v>
      </c>
      <c r="O101" s="42">
        <f t="shared" si="5"/>
        <v>115</v>
      </c>
      <c r="P101" s="37">
        <v>51</v>
      </c>
      <c r="Q101" s="38" t="str">
        <f t="shared" si="4"/>
        <v>Ü-50</v>
      </c>
      <c r="R101" s="32"/>
    </row>
    <row r="102" spans="1:18" ht="15">
      <c r="A102" s="23">
        <v>200</v>
      </c>
      <c r="B102" s="24"/>
      <c r="C102" s="21"/>
      <c r="D102" s="35"/>
      <c r="E102" s="23"/>
      <c r="F102" s="23"/>
      <c r="G102" s="22"/>
      <c r="H102" s="22"/>
      <c r="I102" s="22"/>
      <c r="J102" s="21" t="s">
        <v>553</v>
      </c>
      <c r="K102" s="21" t="s">
        <v>31</v>
      </c>
      <c r="L102" s="21" t="s">
        <v>5</v>
      </c>
      <c r="M102" s="41">
        <v>42185</v>
      </c>
      <c r="O102" s="42">
        <f t="shared" si="5"/>
        <v>115</v>
      </c>
      <c r="P102" s="37">
        <v>64</v>
      </c>
      <c r="Q102" s="38" t="str">
        <f t="shared" si="4"/>
        <v>Ü-60</v>
      </c>
    </row>
    <row r="103" spans="1:18" ht="15">
      <c r="A103" s="23"/>
      <c r="B103" s="24"/>
      <c r="C103" s="21"/>
      <c r="D103" s="35"/>
      <c r="E103" s="23"/>
      <c r="F103" s="23"/>
      <c r="G103" s="22"/>
      <c r="H103" s="22"/>
      <c r="I103" s="22"/>
      <c r="J103" s="21" t="s">
        <v>552</v>
      </c>
      <c r="K103" s="21" t="s">
        <v>173</v>
      </c>
      <c r="L103" s="21"/>
      <c r="M103" s="41">
        <v>42185</v>
      </c>
      <c r="O103" s="42">
        <f t="shared" si="5"/>
        <v>115</v>
      </c>
      <c r="P103" s="37">
        <v>55</v>
      </c>
      <c r="Q103" s="38" t="str">
        <f t="shared" si="4"/>
        <v>Ü-50</v>
      </c>
    </row>
    <row r="104" spans="1:18" ht="15">
      <c r="A104" s="23"/>
      <c r="B104" s="24"/>
      <c r="C104" s="21"/>
      <c r="D104" s="35"/>
      <c r="E104" s="23"/>
      <c r="F104" s="23"/>
      <c r="G104" s="22"/>
      <c r="H104" s="22"/>
      <c r="I104" s="22"/>
      <c r="J104" s="21" t="s">
        <v>551</v>
      </c>
      <c r="K104" s="21" t="s">
        <v>550</v>
      </c>
      <c r="L104" s="21" t="s">
        <v>5</v>
      </c>
      <c r="M104" s="41">
        <v>42185</v>
      </c>
      <c r="O104" s="42">
        <f t="shared" si="5"/>
        <v>115</v>
      </c>
      <c r="P104" s="37">
        <v>53</v>
      </c>
      <c r="Q104" s="38" t="str">
        <f t="shared" si="4"/>
        <v>Ü-50</v>
      </c>
    </row>
    <row r="105" spans="1:18" ht="15">
      <c r="A105" s="23"/>
      <c r="B105" s="24"/>
      <c r="C105" s="21"/>
      <c r="D105" s="35"/>
      <c r="E105" s="23"/>
      <c r="F105" s="23"/>
      <c r="G105" s="22"/>
      <c r="H105" s="22"/>
      <c r="I105" s="22"/>
      <c r="J105" s="21" t="s">
        <v>549</v>
      </c>
      <c r="K105" s="21" t="s">
        <v>78</v>
      </c>
      <c r="L105" s="21" t="s">
        <v>5</v>
      </c>
      <c r="M105" s="41">
        <v>42185</v>
      </c>
      <c r="O105" s="42">
        <f t="shared" si="5"/>
        <v>115</v>
      </c>
      <c r="P105" s="37">
        <v>54</v>
      </c>
      <c r="Q105" s="38" t="str">
        <f t="shared" si="4"/>
        <v>Ü-50</v>
      </c>
    </row>
    <row r="106" spans="1:18" ht="15">
      <c r="A106" s="23"/>
      <c r="B106" s="24"/>
      <c r="C106" s="21"/>
      <c r="D106" s="35"/>
      <c r="E106" s="23"/>
      <c r="F106" s="23"/>
      <c r="G106" s="22"/>
      <c r="H106" s="22"/>
      <c r="I106" s="22"/>
      <c r="J106" s="21" t="s">
        <v>547</v>
      </c>
      <c r="K106" s="21" t="s">
        <v>548</v>
      </c>
      <c r="L106" s="21" t="s">
        <v>5</v>
      </c>
      <c r="M106" s="41">
        <v>42185</v>
      </c>
      <c r="O106" s="42">
        <f t="shared" si="5"/>
        <v>115</v>
      </c>
      <c r="P106" s="37">
        <v>45</v>
      </c>
      <c r="Q106" s="38" t="str">
        <f t="shared" si="4"/>
        <v>AK</v>
      </c>
    </row>
    <row r="107" spans="1:18" ht="15">
      <c r="A107" s="23"/>
      <c r="B107" s="24"/>
      <c r="C107" s="21"/>
      <c r="D107" s="35"/>
      <c r="E107" s="23"/>
      <c r="F107" s="23"/>
      <c r="G107" s="22"/>
      <c r="H107" s="22"/>
      <c r="I107" s="22"/>
      <c r="J107" s="21" t="s">
        <v>547</v>
      </c>
      <c r="K107" s="21" t="s">
        <v>12</v>
      </c>
      <c r="L107" s="21"/>
      <c r="M107" s="41">
        <v>42185</v>
      </c>
      <c r="O107" s="42">
        <f t="shared" si="5"/>
        <v>115</v>
      </c>
      <c r="P107" s="37">
        <v>48</v>
      </c>
      <c r="Q107" s="38" t="str">
        <f t="shared" si="4"/>
        <v>AK</v>
      </c>
    </row>
    <row r="108" spans="1:18" ht="15">
      <c r="A108" s="23"/>
      <c r="B108" s="24"/>
      <c r="C108" s="21"/>
      <c r="D108" s="35"/>
      <c r="E108" s="23"/>
      <c r="F108" s="23"/>
      <c r="G108" s="22"/>
      <c r="H108" s="22"/>
      <c r="I108" s="22"/>
      <c r="J108" s="21" t="s">
        <v>546</v>
      </c>
      <c r="K108" s="21" t="s">
        <v>130</v>
      </c>
      <c r="L108" s="21"/>
      <c r="M108" s="41">
        <v>42185</v>
      </c>
      <c r="O108" s="42">
        <f t="shared" si="5"/>
        <v>115</v>
      </c>
      <c r="P108" s="37">
        <v>64</v>
      </c>
      <c r="Q108" s="38" t="str">
        <f t="shared" si="4"/>
        <v>Ü-60</v>
      </c>
    </row>
    <row r="109" spans="1:18" ht="15">
      <c r="A109" s="23"/>
      <c r="B109" s="24"/>
      <c r="C109" s="21"/>
      <c r="D109" s="35"/>
      <c r="E109" s="23"/>
      <c r="F109" s="23"/>
      <c r="G109" s="22"/>
      <c r="H109" s="22"/>
      <c r="I109" s="22"/>
      <c r="J109" s="21" t="s">
        <v>17</v>
      </c>
      <c r="K109" s="21" t="s">
        <v>299</v>
      </c>
      <c r="L109" s="21"/>
      <c r="M109" s="41">
        <v>42185</v>
      </c>
      <c r="O109" s="42">
        <f t="shared" si="5"/>
        <v>115</v>
      </c>
      <c r="P109" s="37">
        <v>41</v>
      </c>
      <c r="Q109" s="38" t="str">
        <f t="shared" si="4"/>
        <v>AK</v>
      </c>
    </row>
    <row r="110" spans="1:18" ht="15">
      <c r="A110" s="23"/>
      <c r="B110" s="24"/>
      <c r="C110" s="21"/>
      <c r="D110" s="35"/>
      <c r="E110" s="23"/>
      <c r="F110" s="23"/>
      <c r="G110" s="22"/>
      <c r="H110" s="22"/>
      <c r="I110" s="22"/>
      <c r="J110" s="21" t="s">
        <v>17</v>
      </c>
      <c r="K110" s="21" t="s">
        <v>446</v>
      </c>
      <c r="L110" s="21"/>
      <c r="M110" s="41">
        <v>42185</v>
      </c>
      <c r="O110" s="42">
        <f t="shared" si="5"/>
        <v>115</v>
      </c>
      <c r="P110" s="37">
        <v>64</v>
      </c>
      <c r="Q110" s="38" t="str">
        <f t="shared" si="4"/>
        <v>Ü-60</v>
      </c>
    </row>
    <row r="111" spans="1:18" ht="15">
      <c r="A111" s="23"/>
      <c r="B111" s="24"/>
      <c r="C111" s="21"/>
      <c r="D111" s="35"/>
      <c r="E111" s="23"/>
      <c r="F111" s="23"/>
      <c r="G111" s="22"/>
      <c r="H111" s="22"/>
      <c r="I111" s="22"/>
      <c r="J111" s="21" t="s">
        <v>545</v>
      </c>
      <c r="K111" s="21" t="s">
        <v>544</v>
      </c>
      <c r="L111" s="21"/>
      <c r="M111" s="41">
        <v>42185</v>
      </c>
      <c r="O111" s="42">
        <f t="shared" si="5"/>
        <v>115</v>
      </c>
      <c r="P111" s="37">
        <v>48</v>
      </c>
      <c r="Q111" s="38" t="str">
        <f t="shared" si="4"/>
        <v>AK</v>
      </c>
    </row>
    <row r="112" spans="1:18" ht="15">
      <c r="A112" s="23"/>
      <c r="B112" s="24"/>
      <c r="C112" s="21"/>
      <c r="D112" s="35"/>
      <c r="E112" s="23"/>
      <c r="F112" s="23"/>
      <c r="G112" s="22"/>
      <c r="H112" s="22"/>
      <c r="I112" s="22"/>
      <c r="J112" s="21" t="s">
        <v>543</v>
      </c>
      <c r="K112" s="21" t="s">
        <v>542</v>
      </c>
      <c r="L112" s="21"/>
      <c r="M112" s="41">
        <v>42185</v>
      </c>
      <c r="O112" s="42">
        <f t="shared" si="5"/>
        <v>115</v>
      </c>
      <c r="P112" s="37">
        <v>56</v>
      </c>
      <c r="Q112" s="38" t="str">
        <f t="shared" si="4"/>
        <v>Ü-50</v>
      </c>
    </row>
    <row r="113" spans="1:18" ht="15">
      <c r="A113" s="23"/>
      <c r="B113" s="24"/>
      <c r="C113" s="21"/>
      <c r="D113" s="35"/>
      <c r="E113" s="23"/>
      <c r="F113" s="23"/>
      <c r="G113" s="22"/>
      <c r="H113" s="22"/>
      <c r="I113" s="22"/>
      <c r="J113" s="21" t="s">
        <v>83</v>
      </c>
      <c r="K113" s="21" t="s">
        <v>367</v>
      </c>
      <c r="L113" s="21"/>
      <c r="M113" s="41">
        <v>42185</v>
      </c>
      <c r="O113" s="42">
        <f t="shared" si="5"/>
        <v>115</v>
      </c>
      <c r="P113" s="37">
        <v>63</v>
      </c>
      <c r="Q113" s="38" t="str">
        <f t="shared" si="4"/>
        <v>Ü-60</v>
      </c>
    </row>
    <row r="114" spans="1:18" ht="15">
      <c r="A114" s="23"/>
      <c r="B114" s="24"/>
      <c r="C114" s="21"/>
      <c r="D114" s="35"/>
      <c r="E114" s="23"/>
      <c r="F114" s="23"/>
      <c r="G114" s="22"/>
      <c r="H114" s="22"/>
      <c r="I114" s="22"/>
      <c r="J114" s="21" t="s">
        <v>75</v>
      </c>
      <c r="K114" s="21" t="s">
        <v>541</v>
      </c>
      <c r="L114" s="21" t="s">
        <v>5</v>
      </c>
      <c r="M114" s="41">
        <v>42185</v>
      </c>
      <c r="O114" s="42">
        <f t="shared" si="5"/>
        <v>115</v>
      </c>
      <c r="P114" s="37">
        <v>18</v>
      </c>
      <c r="Q114" s="38" t="str">
        <f t="shared" si="4"/>
        <v>U-18</v>
      </c>
    </row>
    <row r="115" spans="1:18" ht="15">
      <c r="A115" s="23"/>
      <c r="B115" s="24"/>
      <c r="C115" s="21"/>
      <c r="D115" s="35"/>
      <c r="E115" s="23"/>
      <c r="F115" s="23"/>
      <c r="G115" s="22"/>
      <c r="H115" s="22"/>
      <c r="I115" s="22"/>
      <c r="J115" s="21" t="s">
        <v>540</v>
      </c>
      <c r="K115" s="21" t="s">
        <v>539</v>
      </c>
      <c r="L115" s="21" t="s">
        <v>5</v>
      </c>
      <c r="M115" s="41">
        <v>42185</v>
      </c>
      <c r="O115" s="42">
        <f t="shared" si="5"/>
        <v>115</v>
      </c>
      <c r="P115" s="37">
        <v>25</v>
      </c>
      <c r="Q115" s="38" t="str">
        <f t="shared" si="4"/>
        <v>AK</v>
      </c>
    </row>
    <row r="116" spans="1:18" ht="15">
      <c r="A116" s="23"/>
      <c r="B116" s="24"/>
      <c r="C116" s="21"/>
      <c r="D116" s="35"/>
      <c r="E116" s="23"/>
      <c r="F116" s="23"/>
      <c r="G116" s="22"/>
      <c r="H116" s="22"/>
      <c r="I116" s="22"/>
      <c r="J116" s="21" t="s">
        <v>538</v>
      </c>
      <c r="K116" s="21" t="s">
        <v>31</v>
      </c>
      <c r="L116" s="21"/>
      <c r="M116" s="41">
        <v>42185</v>
      </c>
      <c r="O116" s="42">
        <f t="shared" si="5"/>
        <v>115</v>
      </c>
      <c r="P116" s="37">
        <v>50</v>
      </c>
      <c r="Q116" s="38" t="str">
        <f t="shared" si="4"/>
        <v>AK</v>
      </c>
    </row>
    <row r="117" spans="1:18" ht="15">
      <c r="A117" s="23"/>
      <c r="B117" s="24"/>
      <c r="C117" s="21"/>
      <c r="D117" s="35"/>
      <c r="E117" s="23"/>
      <c r="F117" s="23"/>
      <c r="G117" s="22"/>
      <c r="H117" s="22"/>
      <c r="I117" s="22"/>
      <c r="J117" s="21" t="s">
        <v>538</v>
      </c>
      <c r="K117" s="21" t="s">
        <v>335</v>
      </c>
      <c r="L117" s="21" t="s">
        <v>5</v>
      </c>
      <c r="M117" s="41">
        <v>42185</v>
      </c>
      <c r="O117" s="42">
        <f t="shared" si="5"/>
        <v>115</v>
      </c>
      <c r="P117" s="37">
        <v>50</v>
      </c>
      <c r="Q117" s="38" t="str">
        <f t="shared" si="4"/>
        <v>AK</v>
      </c>
    </row>
    <row r="118" spans="1:18" ht="15">
      <c r="A118" s="23"/>
      <c r="B118" s="24"/>
      <c r="C118" s="21"/>
      <c r="D118" s="35"/>
      <c r="E118" s="23"/>
      <c r="F118" s="23"/>
      <c r="G118" s="22"/>
      <c r="H118" s="22"/>
      <c r="I118" s="22"/>
      <c r="J118" s="21" t="s">
        <v>537</v>
      </c>
      <c r="K118" s="21" t="s">
        <v>9</v>
      </c>
      <c r="L118" s="21"/>
      <c r="M118" s="41">
        <v>42185</v>
      </c>
      <c r="O118" s="42">
        <f t="shared" si="5"/>
        <v>115</v>
      </c>
      <c r="P118" s="37">
        <v>53</v>
      </c>
      <c r="Q118" s="38" t="str">
        <f t="shared" si="4"/>
        <v>Ü-50</v>
      </c>
    </row>
    <row r="119" spans="1:18" ht="15">
      <c r="A119" s="23"/>
      <c r="B119" s="24"/>
      <c r="C119" s="21"/>
      <c r="D119" s="35"/>
      <c r="E119" s="23"/>
      <c r="F119" s="23"/>
      <c r="G119" s="22"/>
      <c r="H119" s="22"/>
      <c r="I119" s="22"/>
      <c r="J119" s="21" t="s">
        <v>536</v>
      </c>
      <c r="K119" s="21" t="s">
        <v>92</v>
      </c>
      <c r="L119" s="21"/>
      <c r="M119" s="41">
        <v>42185</v>
      </c>
      <c r="O119" s="42">
        <f t="shared" si="5"/>
        <v>115</v>
      </c>
      <c r="P119" s="37">
        <v>53</v>
      </c>
      <c r="Q119" s="38" t="str">
        <f t="shared" si="4"/>
        <v>Ü-50</v>
      </c>
    </row>
    <row r="120" spans="1:18" ht="15">
      <c r="A120" s="23"/>
      <c r="B120" s="24"/>
      <c r="C120" s="21"/>
      <c r="D120" s="35"/>
      <c r="E120" s="23"/>
      <c r="F120" s="23"/>
      <c r="G120" s="22"/>
      <c r="H120" s="22"/>
      <c r="I120" s="22"/>
      <c r="J120" s="21" t="s">
        <v>535</v>
      </c>
      <c r="K120" s="21" t="s">
        <v>136</v>
      </c>
      <c r="L120" s="21" t="s">
        <v>5</v>
      </c>
      <c r="M120" s="41">
        <v>42185</v>
      </c>
      <c r="O120" s="42">
        <f t="shared" si="5"/>
        <v>115</v>
      </c>
      <c r="P120" s="37">
        <v>32</v>
      </c>
      <c r="Q120" s="38" t="str">
        <f t="shared" si="4"/>
        <v>AK</v>
      </c>
    </row>
    <row r="121" spans="1:18" ht="15">
      <c r="A121" s="23"/>
      <c r="B121" s="24"/>
      <c r="C121" s="21"/>
      <c r="D121" s="35"/>
      <c r="E121" s="23"/>
      <c r="F121" s="23"/>
      <c r="G121" s="22"/>
      <c r="H121" s="22"/>
      <c r="I121" s="22"/>
      <c r="J121" s="21" t="s">
        <v>535</v>
      </c>
      <c r="K121" s="21" t="s">
        <v>65</v>
      </c>
      <c r="L121" s="21" t="s">
        <v>5</v>
      </c>
      <c r="M121" s="41">
        <v>42185</v>
      </c>
      <c r="O121" s="42">
        <f t="shared" si="5"/>
        <v>115</v>
      </c>
      <c r="P121" s="37">
        <v>35</v>
      </c>
      <c r="Q121" s="38" t="str">
        <f t="shared" si="4"/>
        <v>AK</v>
      </c>
    </row>
    <row r="122" spans="1:18" ht="15">
      <c r="A122" s="23"/>
      <c r="B122" s="24"/>
      <c r="C122" s="21"/>
      <c r="D122" s="35"/>
      <c r="E122" s="23"/>
      <c r="F122" s="23"/>
      <c r="G122" s="22"/>
      <c r="H122" s="22"/>
      <c r="I122" s="22"/>
      <c r="J122" s="21" t="s">
        <v>534</v>
      </c>
      <c r="K122" s="21" t="s">
        <v>147</v>
      </c>
      <c r="L122" s="21" t="s">
        <v>5</v>
      </c>
      <c r="M122" s="41">
        <v>42185</v>
      </c>
      <c r="O122" s="42">
        <f t="shared" si="5"/>
        <v>115</v>
      </c>
      <c r="P122" s="37">
        <v>29</v>
      </c>
      <c r="Q122" s="38" t="str">
        <f t="shared" si="4"/>
        <v>AK</v>
      </c>
    </row>
    <row r="123" spans="1:18" ht="15">
      <c r="A123" s="23"/>
      <c r="B123" s="24"/>
      <c r="C123" s="21"/>
      <c r="D123" s="35"/>
      <c r="E123" s="23"/>
      <c r="F123" s="23"/>
      <c r="G123" s="22"/>
      <c r="H123" s="22"/>
      <c r="I123" s="22"/>
      <c r="J123" s="21" t="s">
        <v>533</v>
      </c>
      <c r="K123" s="21" t="s">
        <v>18</v>
      </c>
      <c r="L123" s="21"/>
      <c r="M123" s="41">
        <v>42185</v>
      </c>
      <c r="O123" s="42">
        <f t="shared" si="5"/>
        <v>115</v>
      </c>
      <c r="P123" s="37">
        <v>50</v>
      </c>
      <c r="Q123" s="38" t="str">
        <f t="shared" si="4"/>
        <v>AK</v>
      </c>
    </row>
    <row r="124" spans="1:18" ht="15">
      <c r="A124" s="23"/>
      <c r="B124" s="26"/>
      <c r="C124" s="21"/>
      <c r="D124" s="35"/>
      <c r="E124" s="23"/>
      <c r="F124" s="23"/>
      <c r="G124" s="22"/>
      <c r="H124" s="22"/>
      <c r="I124" s="22"/>
      <c r="J124" s="21" t="s">
        <v>532</v>
      </c>
      <c r="K124" s="21" t="s">
        <v>74</v>
      </c>
      <c r="L124" s="21" t="s">
        <v>5</v>
      </c>
      <c r="M124" s="41">
        <v>42185</v>
      </c>
      <c r="O124" s="42">
        <f t="shared" si="5"/>
        <v>115</v>
      </c>
      <c r="P124" s="37">
        <v>43</v>
      </c>
      <c r="Q124" s="38" t="str">
        <f t="shared" si="4"/>
        <v>AK</v>
      </c>
    </row>
    <row r="125" spans="1:18" ht="15">
      <c r="A125" s="23"/>
      <c r="B125" s="26"/>
      <c r="C125" s="21"/>
      <c r="D125" s="35"/>
      <c r="E125" s="23"/>
      <c r="F125" s="23"/>
      <c r="G125" s="22"/>
      <c r="H125" s="22"/>
      <c r="I125" s="22"/>
      <c r="J125" s="21" t="s">
        <v>62</v>
      </c>
      <c r="K125" s="21" t="s">
        <v>33</v>
      </c>
      <c r="L125" s="21"/>
      <c r="M125" s="41">
        <v>42185</v>
      </c>
      <c r="O125" s="42">
        <f t="shared" si="5"/>
        <v>115</v>
      </c>
      <c r="P125" s="37">
        <v>74</v>
      </c>
      <c r="Q125" s="38" t="str">
        <f t="shared" si="4"/>
        <v>Ü-60</v>
      </c>
    </row>
    <row r="126" spans="1:18" ht="15">
      <c r="A126" s="23"/>
      <c r="B126" s="26"/>
      <c r="C126" s="21"/>
      <c r="D126" s="35"/>
      <c r="E126" s="23"/>
      <c r="F126" s="23"/>
      <c r="G126" s="22"/>
      <c r="H126" s="22"/>
      <c r="I126" s="22"/>
      <c r="J126" s="21" t="s">
        <v>531</v>
      </c>
      <c r="K126" s="21" t="s">
        <v>9</v>
      </c>
      <c r="L126" s="21" t="s">
        <v>5</v>
      </c>
      <c r="M126" s="41">
        <v>42185</v>
      </c>
      <c r="O126" s="42">
        <f t="shared" si="5"/>
        <v>115</v>
      </c>
      <c r="P126" s="37">
        <v>67</v>
      </c>
      <c r="Q126" s="38" t="str">
        <f t="shared" si="4"/>
        <v>Ü-60</v>
      </c>
    </row>
    <row r="127" spans="1:18" ht="15">
      <c r="A127" s="23"/>
      <c r="B127" s="26"/>
      <c r="C127" s="21"/>
      <c r="D127" s="35"/>
      <c r="E127" s="23"/>
      <c r="F127" s="23"/>
      <c r="G127" s="22"/>
      <c r="H127" s="22"/>
      <c r="I127" s="22"/>
      <c r="J127" s="21" t="s">
        <v>530</v>
      </c>
      <c r="K127" s="21" t="s">
        <v>213</v>
      </c>
      <c r="L127" s="21" t="s">
        <v>5</v>
      </c>
      <c r="M127" s="41">
        <v>42185</v>
      </c>
      <c r="O127" s="42">
        <f t="shared" si="5"/>
        <v>115</v>
      </c>
      <c r="P127" s="37">
        <v>60</v>
      </c>
      <c r="Q127" s="38" t="str">
        <f t="shared" si="4"/>
        <v>Ü-50</v>
      </c>
      <c r="R127" s="32"/>
    </row>
    <row r="128" spans="1:18" ht="15">
      <c r="A128" s="23"/>
      <c r="B128" s="26"/>
      <c r="C128" s="21"/>
      <c r="D128" s="35"/>
      <c r="E128" s="23"/>
      <c r="F128" s="23"/>
      <c r="G128" s="22"/>
      <c r="H128" s="22"/>
      <c r="I128" s="22"/>
      <c r="J128" s="21" t="s">
        <v>529</v>
      </c>
      <c r="K128" s="21" t="s">
        <v>18</v>
      </c>
      <c r="L128" s="21" t="s">
        <v>5</v>
      </c>
      <c r="M128" s="41">
        <v>42185</v>
      </c>
      <c r="O128" s="42">
        <f t="shared" si="5"/>
        <v>115</v>
      </c>
      <c r="P128" s="37">
        <v>56</v>
      </c>
      <c r="Q128" s="38" t="str">
        <f t="shared" si="4"/>
        <v>Ü-50</v>
      </c>
    </row>
    <row r="129" spans="1:17" ht="15">
      <c r="A129" s="23"/>
      <c r="B129" s="26"/>
      <c r="C129" s="21"/>
      <c r="D129" s="35"/>
      <c r="E129" s="23"/>
      <c r="F129" s="23"/>
      <c r="G129" s="22"/>
      <c r="H129" s="22"/>
      <c r="I129" s="22"/>
      <c r="J129" s="21" t="s">
        <v>528</v>
      </c>
      <c r="K129" s="21" t="s">
        <v>74</v>
      </c>
      <c r="L129" s="21" t="s">
        <v>5</v>
      </c>
      <c r="M129" s="41">
        <v>42185</v>
      </c>
      <c r="O129" s="42">
        <f t="shared" si="5"/>
        <v>115</v>
      </c>
      <c r="P129" s="37">
        <v>52</v>
      </c>
      <c r="Q129" s="38" t="str">
        <f t="shared" si="4"/>
        <v>Ü-50</v>
      </c>
    </row>
    <row r="130" spans="1:17" ht="15">
      <c r="A130" s="23"/>
      <c r="B130" s="24"/>
      <c r="C130" s="21"/>
      <c r="D130" s="35"/>
      <c r="E130" s="23"/>
      <c r="F130" s="23"/>
      <c r="G130" s="22"/>
      <c r="H130" s="22"/>
      <c r="I130" s="22"/>
      <c r="J130" s="21" t="s">
        <v>527</v>
      </c>
      <c r="K130" s="21" t="s">
        <v>18</v>
      </c>
      <c r="L130" s="21" t="s">
        <v>5</v>
      </c>
      <c r="M130" s="41">
        <v>42185</v>
      </c>
      <c r="O130" s="42">
        <f t="shared" si="5"/>
        <v>115</v>
      </c>
      <c r="P130" s="37">
        <v>59</v>
      </c>
      <c r="Q130" s="38" t="str">
        <f t="shared" si="4"/>
        <v>Ü-50</v>
      </c>
    </row>
    <row r="131" spans="1:17" ht="15">
      <c r="A131" s="23"/>
      <c r="B131" s="24"/>
      <c r="C131" s="21"/>
      <c r="D131" s="35"/>
      <c r="E131" s="23"/>
      <c r="F131" s="23"/>
      <c r="G131" s="22"/>
      <c r="H131" s="22"/>
      <c r="I131" s="22"/>
      <c r="J131" s="21" t="s">
        <v>526</v>
      </c>
      <c r="K131" s="21" t="s">
        <v>74</v>
      </c>
      <c r="L131" s="21"/>
      <c r="M131" s="41">
        <v>42185</v>
      </c>
      <c r="O131" s="42">
        <f t="shared" si="5"/>
        <v>115</v>
      </c>
      <c r="P131" s="37">
        <v>47</v>
      </c>
      <c r="Q131" s="38" t="str">
        <f t="shared" si="4"/>
        <v>AK</v>
      </c>
    </row>
    <row r="132" spans="1:17" ht="15">
      <c r="A132" s="23"/>
      <c r="B132" s="24"/>
      <c r="C132" s="21"/>
      <c r="D132" s="35"/>
      <c r="E132" s="23"/>
      <c r="F132" s="23"/>
      <c r="G132" s="22"/>
      <c r="H132" s="22"/>
      <c r="I132" s="22"/>
      <c r="J132" s="21" t="s">
        <v>524</v>
      </c>
      <c r="K132" s="21" t="s">
        <v>136</v>
      </c>
      <c r="L132" s="21"/>
      <c r="M132" s="41">
        <v>42185</v>
      </c>
      <c r="O132" s="42">
        <f t="shared" ref="O132:O195" si="6">DATEDIF(G132,M132,"y")</f>
        <v>115</v>
      </c>
      <c r="P132" s="37">
        <v>53</v>
      </c>
      <c r="Q132" s="38" t="str">
        <f t="shared" ref="Q132:Q195" si="7">IF(P132&lt;=10,"U-10",IF(P132&lt;=14,"U-14",IF(P132&lt;=18,"U-18",IF(P132&lt;=23,"U-23",IF(P132&lt;=50,"AK",IF(P132&lt;=60,"Ü-50",IF(P132&gt;=61,"Ü-60")))))))</f>
        <v>Ü-50</v>
      </c>
    </row>
    <row r="133" spans="1:17" ht="15">
      <c r="A133" s="23"/>
      <c r="B133" s="24"/>
      <c r="C133" s="21"/>
      <c r="D133" s="35"/>
      <c r="E133" s="23"/>
      <c r="F133" s="23"/>
      <c r="G133" s="22"/>
      <c r="H133" s="22"/>
      <c r="I133" s="22"/>
      <c r="J133" s="21" t="s">
        <v>524</v>
      </c>
      <c r="K133" s="21" t="s">
        <v>525</v>
      </c>
      <c r="L133" s="21" t="s">
        <v>5</v>
      </c>
      <c r="M133" s="41">
        <v>42185</v>
      </c>
      <c r="O133" s="42">
        <f t="shared" si="6"/>
        <v>115</v>
      </c>
      <c r="P133" s="37">
        <v>24</v>
      </c>
      <c r="Q133" s="38" t="str">
        <f t="shared" si="7"/>
        <v>AK</v>
      </c>
    </row>
    <row r="134" spans="1:17" ht="15">
      <c r="A134" s="23"/>
      <c r="B134" s="24"/>
      <c r="C134" s="21"/>
      <c r="D134" s="35"/>
      <c r="E134" s="23"/>
      <c r="F134" s="23"/>
      <c r="G134" s="22"/>
      <c r="H134" s="22"/>
      <c r="I134" s="22"/>
      <c r="J134" s="21" t="s">
        <v>523</v>
      </c>
      <c r="K134" s="21" t="s">
        <v>147</v>
      </c>
      <c r="L134" s="21" t="s">
        <v>5</v>
      </c>
      <c r="M134" s="41">
        <v>42185</v>
      </c>
      <c r="O134" s="42">
        <f t="shared" si="6"/>
        <v>115</v>
      </c>
      <c r="P134" s="37">
        <v>33</v>
      </c>
      <c r="Q134" s="38" t="str">
        <f t="shared" si="7"/>
        <v>AK</v>
      </c>
    </row>
    <row r="135" spans="1:17" ht="15">
      <c r="A135" s="23"/>
      <c r="B135" s="24"/>
      <c r="C135" s="21"/>
      <c r="D135" s="35"/>
      <c r="E135" s="23"/>
      <c r="F135" s="23"/>
      <c r="G135" s="22"/>
      <c r="H135" s="22"/>
      <c r="I135" s="22"/>
      <c r="J135" s="21" t="s">
        <v>523</v>
      </c>
      <c r="K135" s="21" t="s">
        <v>28</v>
      </c>
      <c r="L135" s="21"/>
      <c r="M135" s="41">
        <v>42185</v>
      </c>
      <c r="O135" s="42">
        <f t="shared" si="6"/>
        <v>115</v>
      </c>
      <c r="P135" s="37">
        <v>61</v>
      </c>
      <c r="Q135" s="38" t="str">
        <f t="shared" si="7"/>
        <v>Ü-60</v>
      </c>
    </row>
    <row r="136" spans="1:17" ht="15">
      <c r="A136" s="23"/>
      <c r="B136" s="27"/>
      <c r="C136" s="21"/>
      <c r="D136" s="35"/>
      <c r="E136" s="23"/>
      <c r="F136" s="23"/>
      <c r="G136" s="22"/>
      <c r="H136" s="22"/>
      <c r="I136" s="22"/>
      <c r="J136" s="21" t="s">
        <v>522</v>
      </c>
      <c r="K136" s="21" t="s">
        <v>521</v>
      </c>
      <c r="L136" s="21" t="s">
        <v>5</v>
      </c>
      <c r="M136" s="41">
        <v>42185</v>
      </c>
      <c r="O136" s="42">
        <f t="shared" si="6"/>
        <v>115</v>
      </c>
      <c r="P136" s="37">
        <v>22</v>
      </c>
      <c r="Q136" s="38" t="str">
        <f t="shared" si="7"/>
        <v>U-23</v>
      </c>
    </row>
    <row r="137" spans="1:17" ht="15">
      <c r="A137" s="23"/>
      <c r="B137" s="24"/>
      <c r="C137" s="21"/>
      <c r="D137" s="35"/>
      <c r="E137" s="23"/>
      <c r="F137" s="23"/>
      <c r="G137" s="22"/>
      <c r="H137" s="22"/>
      <c r="I137" s="22"/>
      <c r="J137" s="21" t="s">
        <v>406</v>
      </c>
      <c r="K137" s="21" t="s">
        <v>160</v>
      </c>
      <c r="L137" s="21" t="s">
        <v>5</v>
      </c>
      <c r="M137" s="41">
        <v>42185</v>
      </c>
      <c r="O137" s="42">
        <f t="shared" si="6"/>
        <v>115</v>
      </c>
      <c r="P137" s="37">
        <v>31</v>
      </c>
      <c r="Q137" s="38" t="str">
        <f t="shared" si="7"/>
        <v>AK</v>
      </c>
    </row>
    <row r="138" spans="1:17" ht="15">
      <c r="A138" s="23"/>
      <c r="B138" s="24"/>
      <c r="C138" s="21"/>
      <c r="D138" s="35"/>
      <c r="E138" s="23"/>
      <c r="F138" s="23"/>
      <c r="G138" s="22"/>
      <c r="H138" s="22"/>
      <c r="I138" s="22"/>
      <c r="J138" s="21" t="s">
        <v>120</v>
      </c>
      <c r="K138" s="21" t="s">
        <v>30</v>
      </c>
      <c r="L138" s="21" t="s">
        <v>5</v>
      </c>
      <c r="M138" s="41">
        <v>42185</v>
      </c>
      <c r="O138" s="42">
        <f t="shared" si="6"/>
        <v>115</v>
      </c>
      <c r="P138" s="37">
        <v>17</v>
      </c>
      <c r="Q138" s="38" t="str">
        <f t="shared" si="7"/>
        <v>U-18</v>
      </c>
    </row>
    <row r="139" spans="1:17" ht="15">
      <c r="A139" s="23"/>
      <c r="B139" s="24"/>
      <c r="C139" s="21"/>
      <c r="D139" s="35"/>
      <c r="E139" s="23"/>
      <c r="F139" s="23"/>
      <c r="G139" s="22"/>
      <c r="H139" s="22"/>
      <c r="I139" s="22"/>
      <c r="J139" s="21" t="s">
        <v>519</v>
      </c>
      <c r="K139" s="21" t="s">
        <v>520</v>
      </c>
      <c r="L139" s="21" t="s">
        <v>5</v>
      </c>
      <c r="M139" s="41">
        <v>42185</v>
      </c>
      <c r="O139" s="42">
        <f t="shared" si="6"/>
        <v>115</v>
      </c>
      <c r="P139" s="37">
        <v>17</v>
      </c>
      <c r="Q139" s="38" t="str">
        <f t="shared" si="7"/>
        <v>U-18</v>
      </c>
    </row>
    <row r="140" spans="1:17" ht="15">
      <c r="A140" s="23"/>
      <c r="B140" s="24"/>
      <c r="C140" s="21"/>
      <c r="D140" s="35"/>
      <c r="E140" s="23"/>
      <c r="F140" s="23"/>
      <c r="G140" s="22"/>
      <c r="H140" s="22"/>
      <c r="I140" s="22"/>
      <c r="J140" s="21" t="s">
        <v>519</v>
      </c>
      <c r="K140" s="21" t="s">
        <v>28</v>
      </c>
      <c r="L140" s="21" t="s">
        <v>5</v>
      </c>
      <c r="M140" s="41">
        <v>42185</v>
      </c>
      <c r="O140" s="42">
        <f t="shared" si="6"/>
        <v>115</v>
      </c>
      <c r="P140" s="37">
        <v>40</v>
      </c>
      <c r="Q140" s="38" t="str">
        <f t="shared" si="7"/>
        <v>AK</v>
      </c>
    </row>
    <row r="141" spans="1:17" ht="15">
      <c r="A141" s="23"/>
      <c r="B141" s="24"/>
      <c r="C141" s="21"/>
      <c r="D141" s="35"/>
      <c r="E141" s="23"/>
      <c r="F141" s="23"/>
      <c r="G141" s="22"/>
      <c r="H141" s="22"/>
      <c r="I141" s="22"/>
      <c r="J141" s="21" t="s">
        <v>518</v>
      </c>
      <c r="K141" s="21" t="s">
        <v>517</v>
      </c>
      <c r="L141" s="21" t="s">
        <v>5</v>
      </c>
      <c r="M141" s="41">
        <v>42185</v>
      </c>
      <c r="O141" s="42">
        <f t="shared" si="6"/>
        <v>115</v>
      </c>
      <c r="P141" s="37">
        <v>43</v>
      </c>
      <c r="Q141" s="38" t="str">
        <f t="shared" si="7"/>
        <v>AK</v>
      </c>
    </row>
    <row r="142" spans="1:17" ht="15">
      <c r="A142" s="23"/>
      <c r="B142" s="24"/>
      <c r="C142" s="21"/>
      <c r="D142" s="35"/>
      <c r="E142" s="23"/>
      <c r="F142" s="23"/>
      <c r="G142" s="22"/>
      <c r="H142" s="22"/>
      <c r="I142" s="22"/>
      <c r="J142" s="21" t="s">
        <v>516</v>
      </c>
      <c r="K142" s="21" t="s">
        <v>515</v>
      </c>
      <c r="L142" s="21" t="s">
        <v>5</v>
      </c>
      <c r="M142" s="41">
        <v>42185</v>
      </c>
      <c r="O142" s="42">
        <f t="shared" si="6"/>
        <v>115</v>
      </c>
      <c r="P142" s="37">
        <v>43</v>
      </c>
      <c r="Q142" s="38" t="str">
        <f t="shared" si="7"/>
        <v>AK</v>
      </c>
    </row>
    <row r="143" spans="1:17" ht="15">
      <c r="A143" s="23"/>
      <c r="B143" s="24"/>
      <c r="C143" s="21"/>
      <c r="D143" s="35"/>
      <c r="E143" s="23"/>
      <c r="F143" s="23"/>
      <c r="G143" s="22"/>
      <c r="H143" s="22"/>
      <c r="I143" s="22"/>
      <c r="J143" s="21" t="s">
        <v>514</v>
      </c>
      <c r="K143" s="21" t="s">
        <v>188</v>
      </c>
      <c r="L143" s="21" t="s">
        <v>5</v>
      </c>
      <c r="M143" s="41">
        <v>42185</v>
      </c>
      <c r="O143" s="42">
        <f t="shared" si="6"/>
        <v>115</v>
      </c>
      <c r="P143" s="37">
        <v>50</v>
      </c>
      <c r="Q143" s="38" t="str">
        <f t="shared" si="7"/>
        <v>AK</v>
      </c>
    </row>
    <row r="144" spans="1:17" ht="15">
      <c r="A144" s="23"/>
      <c r="B144" s="24"/>
      <c r="C144" s="21"/>
      <c r="D144" s="35"/>
      <c r="E144" s="23"/>
      <c r="F144" s="23"/>
      <c r="G144" s="22"/>
      <c r="H144" s="22"/>
      <c r="I144" s="22"/>
      <c r="J144" s="21" t="s">
        <v>513</v>
      </c>
      <c r="K144" s="21" t="s">
        <v>84</v>
      </c>
      <c r="L144" s="21" t="s">
        <v>5</v>
      </c>
      <c r="M144" s="41">
        <v>42185</v>
      </c>
      <c r="O144" s="42">
        <f t="shared" si="6"/>
        <v>115</v>
      </c>
      <c r="P144" s="37">
        <v>11</v>
      </c>
      <c r="Q144" s="38" t="str">
        <f t="shared" si="7"/>
        <v>U-14</v>
      </c>
    </row>
    <row r="145" spans="1:18" ht="15">
      <c r="A145" s="23"/>
      <c r="B145" s="24"/>
      <c r="C145" s="21"/>
      <c r="D145" s="35"/>
      <c r="E145" s="23"/>
      <c r="F145" s="23"/>
      <c r="G145" s="22"/>
      <c r="H145" s="22"/>
      <c r="I145" s="22"/>
      <c r="J145" s="21" t="s">
        <v>512</v>
      </c>
      <c r="K145" s="21" t="s">
        <v>92</v>
      </c>
      <c r="L145" s="21"/>
      <c r="M145" s="41">
        <v>42185</v>
      </c>
      <c r="O145" s="42">
        <f t="shared" si="6"/>
        <v>115</v>
      </c>
      <c r="P145" s="37">
        <v>53</v>
      </c>
      <c r="Q145" s="38" t="str">
        <f t="shared" si="7"/>
        <v>Ü-50</v>
      </c>
    </row>
    <row r="146" spans="1:18" ht="15">
      <c r="A146" s="23"/>
      <c r="B146" s="24"/>
      <c r="C146" s="21"/>
      <c r="D146" s="35"/>
      <c r="E146" s="23"/>
      <c r="F146" s="23"/>
      <c r="G146" s="22"/>
      <c r="H146" s="22"/>
      <c r="I146" s="22"/>
      <c r="J146" s="21" t="s">
        <v>511</v>
      </c>
      <c r="K146" s="21" t="s">
        <v>96</v>
      </c>
      <c r="L146" s="21" t="s">
        <v>5</v>
      </c>
      <c r="M146" s="41">
        <v>42185</v>
      </c>
      <c r="O146" s="42">
        <f t="shared" si="6"/>
        <v>115</v>
      </c>
      <c r="P146" s="37">
        <v>20</v>
      </c>
      <c r="Q146" s="38" t="str">
        <f t="shared" si="7"/>
        <v>U-23</v>
      </c>
    </row>
    <row r="147" spans="1:18" ht="15">
      <c r="A147" s="23"/>
      <c r="B147" s="24"/>
      <c r="C147" s="21"/>
      <c r="D147" s="35"/>
      <c r="E147" s="23"/>
      <c r="F147" s="23"/>
      <c r="G147" s="22"/>
      <c r="H147" s="22"/>
      <c r="I147" s="22"/>
      <c r="J147" s="21" t="s">
        <v>510</v>
      </c>
      <c r="K147" s="21" t="s">
        <v>96</v>
      </c>
      <c r="L147" s="21" t="s">
        <v>5</v>
      </c>
      <c r="M147" s="41">
        <v>42185</v>
      </c>
      <c r="O147" s="42">
        <f t="shared" si="6"/>
        <v>115</v>
      </c>
      <c r="P147" s="37">
        <v>20</v>
      </c>
      <c r="Q147" s="38" t="str">
        <f t="shared" si="7"/>
        <v>U-23</v>
      </c>
    </row>
    <row r="148" spans="1:18" ht="15">
      <c r="A148" s="23"/>
      <c r="B148" s="24"/>
      <c r="C148" s="21"/>
      <c r="D148" s="35"/>
      <c r="E148" s="23"/>
      <c r="F148" s="23"/>
      <c r="G148" s="22"/>
      <c r="H148" s="22"/>
      <c r="I148" s="22"/>
      <c r="J148" s="21" t="s">
        <v>509</v>
      </c>
      <c r="K148" s="21" t="s">
        <v>200</v>
      </c>
      <c r="L148" s="21"/>
      <c r="M148" s="41">
        <v>42185</v>
      </c>
      <c r="O148" s="42">
        <f t="shared" si="6"/>
        <v>115</v>
      </c>
      <c r="P148" s="37">
        <v>71</v>
      </c>
      <c r="Q148" s="38" t="str">
        <f t="shared" si="7"/>
        <v>Ü-60</v>
      </c>
    </row>
    <row r="149" spans="1:18" ht="15">
      <c r="A149" s="23"/>
      <c r="B149" s="24"/>
      <c r="C149" s="21"/>
      <c r="D149" s="35"/>
      <c r="E149" s="23"/>
      <c r="F149" s="23"/>
      <c r="G149" s="22"/>
      <c r="H149" s="22"/>
      <c r="I149" s="22"/>
      <c r="J149" s="21" t="s">
        <v>508</v>
      </c>
      <c r="K149" s="21" t="s">
        <v>18</v>
      </c>
      <c r="L149" s="21"/>
      <c r="M149" s="41">
        <v>42185</v>
      </c>
      <c r="O149" s="42">
        <f t="shared" si="6"/>
        <v>115</v>
      </c>
      <c r="P149" s="37">
        <v>57</v>
      </c>
      <c r="Q149" s="38" t="str">
        <f t="shared" si="7"/>
        <v>Ü-50</v>
      </c>
    </row>
    <row r="150" spans="1:18" ht="15">
      <c r="A150" s="23"/>
      <c r="B150" s="24"/>
      <c r="C150" s="21"/>
      <c r="D150" s="35"/>
      <c r="E150" s="23"/>
      <c r="F150" s="23"/>
      <c r="G150" s="22"/>
      <c r="H150" s="22"/>
      <c r="I150" s="22"/>
      <c r="J150" s="21" t="s">
        <v>507</v>
      </c>
      <c r="K150" s="21" t="s">
        <v>31</v>
      </c>
      <c r="L150" s="21"/>
      <c r="M150" s="41">
        <v>42185</v>
      </c>
      <c r="O150" s="42">
        <f t="shared" si="6"/>
        <v>115</v>
      </c>
      <c r="P150" s="37">
        <v>57</v>
      </c>
      <c r="Q150" s="38" t="str">
        <f t="shared" si="7"/>
        <v>Ü-50</v>
      </c>
    </row>
    <row r="151" spans="1:18" ht="15">
      <c r="A151" s="23"/>
      <c r="B151" s="24"/>
      <c r="C151" s="21"/>
      <c r="D151" s="35"/>
      <c r="E151" s="23"/>
      <c r="F151" s="23"/>
      <c r="G151" s="22"/>
      <c r="H151" s="22"/>
      <c r="I151" s="22"/>
      <c r="J151" s="21" t="s">
        <v>507</v>
      </c>
      <c r="K151" s="21" t="s">
        <v>506</v>
      </c>
      <c r="L151" s="21" t="s">
        <v>5</v>
      </c>
      <c r="M151" s="41">
        <v>42185</v>
      </c>
      <c r="O151" s="42">
        <f t="shared" si="6"/>
        <v>115</v>
      </c>
      <c r="P151" s="37">
        <v>60</v>
      </c>
      <c r="Q151" s="38" t="str">
        <f t="shared" si="7"/>
        <v>Ü-50</v>
      </c>
      <c r="R151" s="32"/>
    </row>
    <row r="152" spans="1:18" ht="15">
      <c r="A152" s="23"/>
      <c r="B152" s="24"/>
      <c r="C152" s="21"/>
      <c r="D152" s="35"/>
      <c r="E152" s="23"/>
      <c r="F152" s="23"/>
      <c r="G152" s="22"/>
      <c r="H152" s="22"/>
      <c r="I152" s="22"/>
      <c r="J152" s="21" t="s">
        <v>505</v>
      </c>
      <c r="K152" s="21" t="s">
        <v>504</v>
      </c>
      <c r="L152" s="21" t="s">
        <v>5</v>
      </c>
      <c r="M152" s="41">
        <v>42185</v>
      </c>
      <c r="O152" s="42">
        <f t="shared" si="6"/>
        <v>115</v>
      </c>
      <c r="P152" s="37">
        <v>36</v>
      </c>
      <c r="Q152" s="38" t="str">
        <f t="shared" si="7"/>
        <v>AK</v>
      </c>
    </row>
    <row r="153" spans="1:18" ht="15">
      <c r="A153" s="23"/>
      <c r="B153" s="24"/>
      <c r="C153" s="21"/>
      <c r="D153" s="35"/>
      <c r="E153" s="23"/>
      <c r="F153" s="23"/>
      <c r="G153" s="22"/>
      <c r="H153" s="22"/>
      <c r="I153" s="22"/>
      <c r="J153" s="21" t="s">
        <v>503</v>
      </c>
      <c r="K153" s="21" t="s">
        <v>18</v>
      </c>
      <c r="L153" s="21" t="s">
        <v>5</v>
      </c>
      <c r="M153" s="41">
        <v>42185</v>
      </c>
      <c r="O153" s="42">
        <f t="shared" si="6"/>
        <v>115</v>
      </c>
      <c r="P153" s="37">
        <v>63</v>
      </c>
      <c r="Q153" s="38" t="str">
        <f t="shared" si="7"/>
        <v>Ü-60</v>
      </c>
    </row>
    <row r="154" spans="1:18" ht="15">
      <c r="A154" s="23"/>
      <c r="B154" s="24"/>
      <c r="C154" s="21"/>
      <c r="D154" s="35"/>
      <c r="E154" s="23"/>
      <c r="F154" s="23"/>
      <c r="G154" s="22"/>
      <c r="H154" s="22"/>
      <c r="I154" s="22"/>
      <c r="J154" s="21" t="s">
        <v>502</v>
      </c>
      <c r="K154" s="21" t="s">
        <v>501</v>
      </c>
      <c r="L154" s="21" t="s">
        <v>5</v>
      </c>
      <c r="M154" s="41">
        <v>42185</v>
      </c>
      <c r="O154" s="42">
        <f t="shared" si="6"/>
        <v>115</v>
      </c>
      <c r="P154" s="37">
        <v>20</v>
      </c>
      <c r="Q154" s="38" t="str">
        <f t="shared" si="7"/>
        <v>U-23</v>
      </c>
    </row>
    <row r="155" spans="1:18" ht="15">
      <c r="A155" s="23"/>
      <c r="B155" s="24"/>
      <c r="C155" s="21"/>
      <c r="D155" s="35"/>
      <c r="E155" s="23"/>
      <c r="F155" s="23"/>
      <c r="G155" s="22"/>
      <c r="H155" s="22"/>
      <c r="I155" s="22"/>
      <c r="J155" s="21" t="s">
        <v>500</v>
      </c>
      <c r="K155" s="21" t="s">
        <v>121</v>
      </c>
      <c r="L155" s="21" t="s">
        <v>5</v>
      </c>
      <c r="M155" s="41">
        <v>42185</v>
      </c>
      <c r="O155" s="42">
        <f t="shared" si="6"/>
        <v>115</v>
      </c>
      <c r="P155" s="37">
        <v>46</v>
      </c>
      <c r="Q155" s="38" t="str">
        <f t="shared" si="7"/>
        <v>AK</v>
      </c>
    </row>
    <row r="156" spans="1:18" ht="15">
      <c r="A156" s="23"/>
      <c r="B156" s="24"/>
      <c r="C156" s="21"/>
      <c r="D156" s="35"/>
      <c r="E156" s="23"/>
      <c r="F156" s="23"/>
      <c r="G156" s="22"/>
      <c r="H156" s="22"/>
      <c r="I156" s="22"/>
      <c r="J156" s="21" t="s">
        <v>499</v>
      </c>
      <c r="K156" s="21" t="s">
        <v>21</v>
      </c>
      <c r="L156" s="21" t="s">
        <v>5</v>
      </c>
      <c r="M156" s="41">
        <v>42185</v>
      </c>
      <c r="O156" s="42">
        <f t="shared" si="6"/>
        <v>115</v>
      </c>
      <c r="P156" s="37">
        <v>24</v>
      </c>
      <c r="Q156" s="38" t="str">
        <f t="shared" si="7"/>
        <v>AK</v>
      </c>
    </row>
    <row r="157" spans="1:18" ht="15">
      <c r="A157" s="23"/>
      <c r="B157" s="24"/>
      <c r="C157" s="21"/>
      <c r="D157" s="35"/>
      <c r="E157" s="23"/>
      <c r="F157" s="23"/>
      <c r="G157" s="22"/>
      <c r="H157" s="22"/>
      <c r="I157" s="22"/>
      <c r="J157" s="21" t="s">
        <v>498</v>
      </c>
      <c r="K157" s="21" t="s">
        <v>80</v>
      </c>
      <c r="L157" s="21"/>
      <c r="M157" s="41">
        <v>42185</v>
      </c>
      <c r="O157" s="42">
        <f t="shared" si="6"/>
        <v>115</v>
      </c>
      <c r="P157" s="37">
        <v>62</v>
      </c>
      <c r="Q157" s="38" t="str">
        <f t="shared" si="7"/>
        <v>Ü-60</v>
      </c>
    </row>
    <row r="158" spans="1:18" ht="15">
      <c r="A158" s="23"/>
      <c r="B158" s="24"/>
      <c r="C158" s="21"/>
      <c r="D158" s="35"/>
      <c r="E158" s="23"/>
      <c r="F158" s="23"/>
      <c r="G158" s="22"/>
      <c r="H158" s="22"/>
      <c r="I158" s="22"/>
      <c r="J158" s="21" t="s">
        <v>497</v>
      </c>
      <c r="K158" s="21" t="s">
        <v>160</v>
      </c>
      <c r="L158" s="21" t="s">
        <v>5</v>
      </c>
      <c r="M158" s="41">
        <v>42185</v>
      </c>
      <c r="O158" s="42">
        <f t="shared" si="6"/>
        <v>115</v>
      </c>
      <c r="P158" s="37">
        <v>49</v>
      </c>
      <c r="Q158" s="38" t="str">
        <f t="shared" si="7"/>
        <v>AK</v>
      </c>
    </row>
    <row r="159" spans="1:18" ht="15">
      <c r="A159" s="23"/>
      <c r="B159" s="24"/>
      <c r="C159" s="21"/>
      <c r="D159" s="35"/>
      <c r="E159" s="23"/>
      <c r="F159" s="23"/>
      <c r="G159" s="22"/>
      <c r="H159" s="22"/>
      <c r="I159" s="22"/>
      <c r="J159" s="21" t="s">
        <v>497</v>
      </c>
      <c r="K159" s="21" t="s">
        <v>136</v>
      </c>
      <c r="L159" s="21" t="s">
        <v>5</v>
      </c>
      <c r="M159" s="41">
        <v>42185</v>
      </c>
      <c r="O159" s="42">
        <f t="shared" si="6"/>
        <v>115</v>
      </c>
      <c r="P159" s="37">
        <v>49</v>
      </c>
      <c r="Q159" s="38" t="str">
        <f t="shared" si="7"/>
        <v>AK</v>
      </c>
    </row>
    <row r="160" spans="1:18" ht="15">
      <c r="A160" s="23"/>
      <c r="B160" s="24"/>
      <c r="C160" s="21"/>
      <c r="D160" s="35"/>
      <c r="E160" s="23"/>
      <c r="F160" s="23"/>
      <c r="G160" s="22"/>
      <c r="H160" s="22"/>
      <c r="I160" s="22"/>
      <c r="J160" s="21" t="s">
        <v>496</v>
      </c>
      <c r="K160" s="21" t="s">
        <v>28</v>
      </c>
      <c r="L160" s="21" t="s">
        <v>5</v>
      </c>
      <c r="M160" s="41">
        <v>42185</v>
      </c>
      <c r="O160" s="42">
        <f t="shared" si="6"/>
        <v>115</v>
      </c>
      <c r="P160" s="37">
        <v>58</v>
      </c>
      <c r="Q160" s="38" t="str">
        <f t="shared" si="7"/>
        <v>Ü-50</v>
      </c>
    </row>
    <row r="161" spans="1:18" ht="15">
      <c r="A161" s="23"/>
      <c r="B161" s="24"/>
      <c r="C161" s="21"/>
      <c r="D161" s="35"/>
      <c r="E161" s="23"/>
      <c r="F161" s="23"/>
      <c r="G161" s="22"/>
      <c r="H161" s="22"/>
      <c r="I161" s="22"/>
      <c r="J161" s="21" t="s">
        <v>391</v>
      </c>
      <c r="K161" s="21" t="s">
        <v>187</v>
      </c>
      <c r="L161" s="21" t="s">
        <v>5</v>
      </c>
      <c r="M161" s="41">
        <v>42185</v>
      </c>
      <c r="O161" s="42">
        <f t="shared" si="6"/>
        <v>115</v>
      </c>
      <c r="P161" s="37">
        <v>55</v>
      </c>
      <c r="Q161" s="38" t="str">
        <f t="shared" si="7"/>
        <v>Ü-50</v>
      </c>
    </row>
    <row r="162" spans="1:18" ht="15">
      <c r="A162" s="23"/>
      <c r="B162" s="24"/>
      <c r="C162" s="21"/>
      <c r="D162" s="35"/>
      <c r="E162" s="23"/>
      <c r="F162" s="23"/>
      <c r="G162" s="22"/>
      <c r="H162" s="22"/>
      <c r="I162" s="22"/>
      <c r="J162" s="21" t="s">
        <v>495</v>
      </c>
      <c r="K162" s="21" t="s">
        <v>173</v>
      </c>
      <c r="L162" s="21"/>
      <c r="M162" s="41">
        <v>42185</v>
      </c>
      <c r="O162" s="42">
        <f t="shared" si="6"/>
        <v>115</v>
      </c>
      <c r="P162" s="37">
        <v>71</v>
      </c>
      <c r="Q162" s="38" t="str">
        <f t="shared" si="7"/>
        <v>Ü-60</v>
      </c>
    </row>
    <row r="163" spans="1:18" ht="15">
      <c r="A163" s="23"/>
      <c r="B163" s="24"/>
      <c r="C163" s="21"/>
      <c r="D163" s="35"/>
      <c r="E163" s="23"/>
      <c r="F163" s="23"/>
      <c r="G163" s="22"/>
      <c r="H163" s="22"/>
      <c r="I163" s="22"/>
      <c r="J163" s="21" t="s">
        <v>494</v>
      </c>
      <c r="K163" s="21" t="s">
        <v>299</v>
      </c>
      <c r="L163" s="21" t="s">
        <v>5</v>
      </c>
      <c r="M163" s="41">
        <v>42185</v>
      </c>
      <c r="O163" s="42">
        <f t="shared" si="6"/>
        <v>115</v>
      </c>
      <c r="P163" s="37">
        <v>43</v>
      </c>
      <c r="Q163" s="38" t="str">
        <f t="shared" si="7"/>
        <v>AK</v>
      </c>
    </row>
    <row r="164" spans="1:18" ht="15">
      <c r="A164" s="23"/>
      <c r="B164" s="24"/>
      <c r="C164" s="21"/>
      <c r="D164" s="35"/>
      <c r="E164" s="23"/>
      <c r="F164" s="23"/>
      <c r="G164" s="22"/>
      <c r="H164" s="22"/>
      <c r="I164" s="22"/>
      <c r="J164" s="21" t="s">
        <v>492</v>
      </c>
      <c r="K164" s="21" t="s">
        <v>491</v>
      </c>
      <c r="L164" s="21"/>
      <c r="M164" s="41">
        <v>42185</v>
      </c>
      <c r="O164" s="42">
        <f t="shared" si="6"/>
        <v>115</v>
      </c>
      <c r="P164" s="37">
        <v>58</v>
      </c>
      <c r="Q164" s="38" t="str">
        <f t="shared" si="7"/>
        <v>Ü-50</v>
      </c>
    </row>
    <row r="165" spans="1:18" ht="15">
      <c r="A165" s="23"/>
      <c r="B165" s="24"/>
      <c r="C165" s="21"/>
      <c r="D165" s="35"/>
      <c r="E165" s="23"/>
      <c r="F165" s="23"/>
      <c r="G165" s="22"/>
      <c r="H165" s="22"/>
      <c r="I165" s="22"/>
      <c r="J165" s="21" t="s">
        <v>492</v>
      </c>
      <c r="K165" s="21" t="s">
        <v>493</v>
      </c>
      <c r="L165" s="21" t="s">
        <v>5</v>
      </c>
      <c r="M165" s="41">
        <v>42185</v>
      </c>
      <c r="O165" s="42">
        <f t="shared" si="6"/>
        <v>115</v>
      </c>
      <c r="P165" s="37">
        <v>53</v>
      </c>
      <c r="Q165" s="38" t="str">
        <f t="shared" si="7"/>
        <v>Ü-50</v>
      </c>
    </row>
    <row r="166" spans="1:18" ht="15">
      <c r="A166" s="23"/>
      <c r="B166" s="24"/>
      <c r="C166" s="21"/>
      <c r="D166" s="35"/>
      <c r="E166" s="23"/>
      <c r="F166" s="23"/>
      <c r="G166" s="22"/>
      <c r="H166" s="22"/>
      <c r="I166" s="22"/>
      <c r="J166" s="21" t="s">
        <v>490</v>
      </c>
      <c r="K166" s="21" t="s">
        <v>31</v>
      </c>
      <c r="L166" s="21" t="s">
        <v>5</v>
      </c>
      <c r="M166" s="41">
        <v>42185</v>
      </c>
      <c r="O166" s="42">
        <f t="shared" si="6"/>
        <v>115</v>
      </c>
      <c r="P166" s="37">
        <v>63</v>
      </c>
      <c r="Q166" s="38" t="str">
        <f t="shared" si="7"/>
        <v>Ü-60</v>
      </c>
    </row>
    <row r="167" spans="1:18" ht="15">
      <c r="A167" s="23"/>
      <c r="B167" s="24"/>
      <c r="C167" s="21"/>
      <c r="D167" s="35"/>
      <c r="E167" s="23"/>
      <c r="F167" s="23"/>
      <c r="G167" s="22"/>
      <c r="H167" s="22"/>
      <c r="I167" s="22"/>
      <c r="J167" s="21" t="s">
        <v>489</v>
      </c>
      <c r="K167" s="21" t="s">
        <v>30</v>
      </c>
      <c r="L167" s="21" t="s">
        <v>5</v>
      </c>
      <c r="M167" s="41">
        <v>42185</v>
      </c>
      <c r="O167" s="42">
        <f t="shared" si="6"/>
        <v>115</v>
      </c>
      <c r="P167" s="37">
        <v>15</v>
      </c>
      <c r="Q167" s="38" t="str">
        <f t="shared" si="7"/>
        <v>U-18</v>
      </c>
    </row>
    <row r="168" spans="1:18" ht="15">
      <c r="A168" s="23"/>
      <c r="B168" s="24"/>
      <c r="C168" s="21"/>
      <c r="D168" s="35"/>
      <c r="E168" s="23"/>
      <c r="F168" s="23"/>
      <c r="G168" s="22"/>
      <c r="H168" s="22"/>
      <c r="I168" s="22"/>
      <c r="J168" s="21" t="s">
        <v>488</v>
      </c>
      <c r="K168" s="21" t="s">
        <v>187</v>
      </c>
      <c r="L168" s="21" t="s">
        <v>5</v>
      </c>
      <c r="M168" s="41">
        <v>42185</v>
      </c>
      <c r="O168" s="42">
        <f t="shared" si="6"/>
        <v>115</v>
      </c>
      <c r="P168" s="37">
        <v>23</v>
      </c>
      <c r="Q168" s="38" t="str">
        <f t="shared" si="7"/>
        <v>U-23</v>
      </c>
    </row>
    <row r="169" spans="1:18" ht="15">
      <c r="A169" s="23"/>
      <c r="B169" s="24"/>
      <c r="C169" s="21"/>
      <c r="D169" s="35"/>
      <c r="E169" s="23"/>
      <c r="F169" s="23"/>
      <c r="G169" s="22"/>
      <c r="H169" s="22"/>
      <c r="I169" s="22"/>
      <c r="J169" s="21" t="s">
        <v>487</v>
      </c>
      <c r="K169" s="21" t="s">
        <v>356</v>
      </c>
      <c r="L169" s="21"/>
      <c r="M169" s="41">
        <v>42185</v>
      </c>
      <c r="O169" s="42">
        <f t="shared" si="6"/>
        <v>115</v>
      </c>
      <c r="P169" s="37">
        <v>60</v>
      </c>
      <c r="Q169" s="38" t="str">
        <f t="shared" si="7"/>
        <v>Ü-50</v>
      </c>
      <c r="R169" s="32"/>
    </row>
    <row r="170" spans="1:18" ht="15">
      <c r="A170" s="23"/>
      <c r="B170" s="24"/>
      <c r="C170" s="21"/>
      <c r="D170" s="35"/>
      <c r="E170" s="23"/>
      <c r="F170" s="23"/>
      <c r="G170" s="22"/>
      <c r="H170" s="22"/>
      <c r="I170" s="22"/>
      <c r="J170" s="21" t="s">
        <v>486</v>
      </c>
      <c r="K170" s="21" t="s">
        <v>485</v>
      </c>
      <c r="L170" s="21" t="s">
        <v>5</v>
      </c>
      <c r="M170" s="41">
        <v>42185</v>
      </c>
      <c r="O170" s="42">
        <f t="shared" si="6"/>
        <v>115</v>
      </c>
      <c r="P170" s="37">
        <v>16</v>
      </c>
      <c r="Q170" s="38" t="str">
        <f t="shared" si="7"/>
        <v>U-18</v>
      </c>
    </row>
    <row r="171" spans="1:18" ht="15">
      <c r="A171" s="23"/>
      <c r="B171" s="24"/>
      <c r="C171" s="21"/>
      <c r="D171" s="35"/>
      <c r="E171" s="23"/>
      <c r="F171" s="23"/>
      <c r="G171" s="22"/>
      <c r="H171" s="22"/>
      <c r="I171" s="22"/>
      <c r="J171" s="21" t="s">
        <v>54</v>
      </c>
      <c r="K171" s="21" t="s">
        <v>484</v>
      </c>
      <c r="L171" s="21" t="s">
        <v>5</v>
      </c>
      <c r="M171" s="41">
        <v>42185</v>
      </c>
      <c r="O171" s="42">
        <f t="shared" si="6"/>
        <v>115</v>
      </c>
      <c r="P171" s="37">
        <v>46</v>
      </c>
      <c r="Q171" s="38" t="str">
        <f t="shared" si="7"/>
        <v>AK</v>
      </c>
    </row>
    <row r="172" spans="1:18" ht="15">
      <c r="A172" s="23"/>
      <c r="B172" s="24"/>
      <c r="C172" s="21"/>
      <c r="D172" s="35"/>
      <c r="E172" s="23"/>
      <c r="F172" s="23"/>
      <c r="G172" s="22"/>
      <c r="H172" s="22"/>
      <c r="I172" s="22"/>
      <c r="J172" s="21" t="s">
        <v>483</v>
      </c>
      <c r="K172" s="21" t="s">
        <v>164</v>
      </c>
      <c r="L172" s="21"/>
      <c r="M172" s="41">
        <v>42185</v>
      </c>
      <c r="O172" s="42">
        <f t="shared" si="6"/>
        <v>115</v>
      </c>
      <c r="P172" s="37">
        <v>72</v>
      </c>
      <c r="Q172" s="38" t="str">
        <f t="shared" si="7"/>
        <v>Ü-60</v>
      </c>
    </row>
    <row r="173" spans="1:18" ht="15">
      <c r="A173" s="23"/>
      <c r="B173" s="24"/>
      <c r="C173" s="21"/>
      <c r="D173" s="35"/>
      <c r="E173" s="23"/>
      <c r="F173" s="23"/>
      <c r="G173" s="22"/>
      <c r="H173" s="22"/>
      <c r="I173" s="22"/>
      <c r="J173" s="21" t="s">
        <v>482</v>
      </c>
      <c r="K173" s="21" t="s">
        <v>178</v>
      </c>
      <c r="L173" s="21" t="s">
        <v>5</v>
      </c>
      <c r="M173" s="41">
        <v>42185</v>
      </c>
      <c r="O173" s="42">
        <f t="shared" si="6"/>
        <v>115</v>
      </c>
      <c r="P173" s="37">
        <v>50</v>
      </c>
      <c r="Q173" s="38" t="str">
        <f t="shared" si="7"/>
        <v>AK</v>
      </c>
    </row>
    <row r="174" spans="1:18" ht="15">
      <c r="A174" s="23"/>
      <c r="B174" s="24"/>
      <c r="C174" s="21"/>
      <c r="D174" s="35"/>
      <c r="E174" s="23"/>
      <c r="F174" s="23"/>
      <c r="G174" s="22"/>
      <c r="H174" s="22"/>
      <c r="I174" s="22"/>
      <c r="J174" s="21" t="s">
        <v>481</v>
      </c>
      <c r="K174" s="21" t="s">
        <v>33</v>
      </c>
      <c r="L174" s="21"/>
      <c r="M174" s="41">
        <v>42185</v>
      </c>
      <c r="O174" s="42">
        <f t="shared" si="6"/>
        <v>115</v>
      </c>
      <c r="P174" s="37">
        <v>65</v>
      </c>
      <c r="Q174" s="38" t="str">
        <f t="shared" si="7"/>
        <v>Ü-60</v>
      </c>
    </row>
    <row r="175" spans="1:18" ht="15">
      <c r="A175" s="23"/>
      <c r="B175" s="24"/>
      <c r="C175" s="21"/>
      <c r="D175" s="35"/>
      <c r="E175" s="23"/>
      <c r="F175" s="23"/>
      <c r="G175" s="22"/>
      <c r="H175" s="22"/>
      <c r="I175" s="22"/>
      <c r="J175" s="21" t="s">
        <v>480</v>
      </c>
      <c r="K175" s="21" t="s">
        <v>449</v>
      </c>
      <c r="L175" s="21" t="s">
        <v>5</v>
      </c>
      <c r="M175" s="41">
        <v>42185</v>
      </c>
      <c r="O175" s="42">
        <f t="shared" si="6"/>
        <v>115</v>
      </c>
      <c r="P175" s="37">
        <v>36</v>
      </c>
      <c r="Q175" s="38" t="str">
        <f t="shared" si="7"/>
        <v>AK</v>
      </c>
    </row>
    <row r="176" spans="1:18" ht="15">
      <c r="A176" s="23"/>
      <c r="B176" s="24"/>
      <c r="C176" s="21"/>
      <c r="D176" s="35"/>
      <c r="E176" s="23"/>
      <c r="F176" s="23"/>
      <c r="G176" s="22"/>
      <c r="H176" s="22"/>
      <c r="I176" s="22"/>
      <c r="J176" s="21" t="s">
        <v>378</v>
      </c>
      <c r="K176" s="21" t="s">
        <v>479</v>
      </c>
      <c r="L176" s="21" t="s">
        <v>5</v>
      </c>
      <c r="M176" s="41">
        <v>42185</v>
      </c>
      <c r="O176" s="42">
        <f t="shared" si="6"/>
        <v>115</v>
      </c>
      <c r="P176" s="37">
        <v>48</v>
      </c>
      <c r="Q176" s="38" t="str">
        <f t="shared" si="7"/>
        <v>AK</v>
      </c>
    </row>
    <row r="177" spans="1:17" ht="15">
      <c r="A177" s="23"/>
      <c r="B177" s="24"/>
      <c r="C177" s="21"/>
      <c r="D177" s="35"/>
      <c r="E177" s="23"/>
      <c r="F177" s="23"/>
      <c r="G177" s="22"/>
      <c r="H177" s="22"/>
      <c r="I177" s="22"/>
      <c r="J177" s="21" t="s">
        <v>478</v>
      </c>
      <c r="K177" s="21" t="s">
        <v>255</v>
      </c>
      <c r="L177" s="21"/>
      <c r="M177" s="41">
        <v>42185</v>
      </c>
      <c r="O177" s="42">
        <f t="shared" si="6"/>
        <v>115</v>
      </c>
      <c r="P177" s="37">
        <v>75</v>
      </c>
      <c r="Q177" s="38" t="str">
        <f t="shared" si="7"/>
        <v>Ü-60</v>
      </c>
    </row>
    <row r="178" spans="1:17" ht="15">
      <c r="A178" s="23"/>
      <c r="B178" s="24"/>
      <c r="C178" s="21"/>
      <c r="D178" s="35"/>
      <c r="E178" s="23"/>
      <c r="F178" s="23"/>
      <c r="G178" s="22"/>
      <c r="H178" s="22"/>
      <c r="I178" s="22"/>
      <c r="J178" s="21" t="s">
        <v>477</v>
      </c>
      <c r="K178" s="21" t="s">
        <v>476</v>
      </c>
      <c r="L178" s="21" t="s">
        <v>5</v>
      </c>
      <c r="M178" s="41">
        <v>42185</v>
      </c>
      <c r="O178" s="42">
        <f t="shared" si="6"/>
        <v>115</v>
      </c>
      <c r="P178" s="37">
        <v>33</v>
      </c>
      <c r="Q178" s="38" t="str">
        <f t="shared" si="7"/>
        <v>AK</v>
      </c>
    </row>
    <row r="179" spans="1:17" ht="15">
      <c r="A179" s="23"/>
      <c r="B179" s="24"/>
      <c r="C179" s="21"/>
      <c r="D179" s="35"/>
      <c r="E179" s="23"/>
      <c r="F179" s="23"/>
      <c r="G179" s="22"/>
      <c r="H179" s="22"/>
      <c r="I179" s="22"/>
      <c r="J179" s="21" t="s">
        <v>475</v>
      </c>
      <c r="K179" s="21" t="s">
        <v>474</v>
      </c>
      <c r="L179" s="21" t="s">
        <v>5</v>
      </c>
      <c r="M179" s="41">
        <v>42185</v>
      </c>
      <c r="O179" s="42">
        <f t="shared" si="6"/>
        <v>115</v>
      </c>
      <c r="P179" s="37">
        <v>11</v>
      </c>
      <c r="Q179" s="38" t="str">
        <f t="shared" si="7"/>
        <v>U-14</v>
      </c>
    </row>
    <row r="180" spans="1:17" ht="15">
      <c r="A180" s="23"/>
      <c r="B180" s="24"/>
      <c r="C180" s="21"/>
      <c r="D180" s="35"/>
      <c r="E180" s="23"/>
      <c r="F180" s="23"/>
      <c r="G180" s="22"/>
      <c r="H180" s="22"/>
      <c r="I180" s="22"/>
      <c r="J180" s="21" t="s">
        <v>471</v>
      </c>
      <c r="K180" s="21" t="s">
        <v>269</v>
      </c>
      <c r="L180" s="21" t="s">
        <v>5</v>
      </c>
      <c r="M180" s="41">
        <v>42185</v>
      </c>
      <c r="O180" s="42">
        <f t="shared" si="6"/>
        <v>115</v>
      </c>
      <c r="P180" s="37">
        <v>49</v>
      </c>
      <c r="Q180" s="38" t="str">
        <f t="shared" si="7"/>
        <v>AK</v>
      </c>
    </row>
    <row r="181" spans="1:17" ht="15">
      <c r="A181" s="23"/>
      <c r="B181" s="24"/>
      <c r="C181" s="21"/>
      <c r="D181" s="35"/>
      <c r="E181" s="23"/>
      <c r="F181" s="23"/>
      <c r="G181" s="22"/>
      <c r="H181" s="22"/>
      <c r="I181" s="22"/>
      <c r="J181" s="21" t="s">
        <v>471</v>
      </c>
      <c r="K181" s="21" t="s">
        <v>473</v>
      </c>
      <c r="L181" s="21" t="s">
        <v>5</v>
      </c>
      <c r="M181" s="41">
        <v>42185</v>
      </c>
      <c r="O181" s="42">
        <f t="shared" si="6"/>
        <v>115</v>
      </c>
      <c r="P181" s="37">
        <v>17</v>
      </c>
      <c r="Q181" s="38" t="str">
        <f t="shared" si="7"/>
        <v>U-18</v>
      </c>
    </row>
    <row r="182" spans="1:17" ht="15">
      <c r="A182" s="23"/>
      <c r="B182" s="24"/>
      <c r="C182" s="21"/>
      <c r="D182" s="35"/>
      <c r="E182" s="23"/>
      <c r="F182" s="23"/>
      <c r="G182" s="22"/>
      <c r="H182" s="22"/>
      <c r="I182" s="22"/>
      <c r="J182" s="21" t="s">
        <v>471</v>
      </c>
      <c r="K182" s="21" t="s">
        <v>472</v>
      </c>
      <c r="L182" s="21" t="s">
        <v>5</v>
      </c>
      <c r="M182" s="41">
        <v>42185</v>
      </c>
      <c r="O182" s="42">
        <f t="shared" si="6"/>
        <v>115</v>
      </c>
      <c r="P182" s="37">
        <v>17</v>
      </c>
      <c r="Q182" s="38" t="str">
        <f t="shared" si="7"/>
        <v>U-18</v>
      </c>
    </row>
    <row r="183" spans="1:17" ht="15">
      <c r="A183" s="23"/>
      <c r="B183" s="24"/>
      <c r="C183" s="21"/>
      <c r="D183" s="35"/>
      <c r="E183" s="23"/>
      <c r="F183" s="23"/>
      <c r="G183" s="22"/>
      <c r="H183" s="22"/>
      <c r="I183" s="22"/>
      <c r="J183" s="21" t="s">
        <v>470</v>
      </c>
      <c r="K183" s="21" t="s">
        <v>183</v>
      </c>
      <c r="L183" s="21" t="s">
        <v>5</v>
      </c>
      <c r="M183" s="41">
        <v>42185</v>
      </c>
      <c r="O183" s="42">
        <f t="shared" si="6"/>
        <v>115</v>
      </c>
      <c r="P183" s="37">
        <v>47</v>
      </c>
      <c r="Q183" s="38" t="str">
        <f t="shared" si="7"/>
        <v>AK</v>
      </c>
    </row>
    <row r="184" spans="1:17" ht="15">
      <c r="A184" s="23"/>
      <c r="B184" s="24"/>
      <c r="C184" s="21"/>
      <c r="D184" s="35"/>
      <c r="E184" s="23"/>
      <c r="F184" s="23"/>
      <c r="G184" s="22"/>
      <c r="H184" s="22"/>
      <c r="I184" s="22"/>
      <c r="J184" s="21" t="s">
        <v>469</v>
      </c>
      <c r="K184" s="21" t="s">
        <v>452</v>
      </c>
      <c r="L184" s="21" t="s">
        <v>5</v>
      </c>
      <c r="M184" s="41">
        <v>42185</v>
      </c>
      <c r="O184" s="42">
        <f t="shared" si="6"/>
        <v>115</v>
      </c>
      <c r="P184" s="37">
        <v>15</v>
      </c>
      <c r="Q184" s="38" t="str">
        <f t="shared" si="7"/>
        <v>U-18</v>
      </c>
    </row>
    <row r="185" spans="1:17" ht="15">
      <c r="A185" s="23"/>
      <c r="B185" s="24"/>
      <c r="C185" s="21"/>
      <c r="D185" s="35"/>
      <c r="E185" s="23"/>
      <c r="F185" s="23"/>
      <c r="G185" s="22"/>
      <c r="H185" s="22"/>
      <c r="I185" s="22"/>
      <c r="J185" s="21" t="s">
        <v>468</v>
      </c>
      <c r="K185" s="21" t="s">
        <v>42</v>
      </c>
      <c r="L185" s="21" t="s">
        <v>5</v>
      </c>
      <c r="M185" s="41">
        <v>42185</v>
      </c>
      <c r="O185" s="42">
        <f t="shared" si="6"/>
        <v>115</v>
      </c>
      <c r="P185" s="37">
        <v>26</v>
      </c>
      <c r="Q185" s="38" t="str">
        <f t="shared" si="7"/>
        <v>AK</v>
      </c>
    </row>
    <row r="186" spans="1:17" ht="15">
      <c r="A186" s="23"/>
      <c r="B186" s="24"/>
      <c r="C186" s="21"/>
      <c r="D186" s="35"/>
      <c r="E186" s="23"/>
      <c r="F186" s="23"/>
      <c r="G186" s="22"/>
      <c r="H186" s="22"/>
      <c r="I186" s="22"/>
      <c r="J186" s="21" t="s">
        <v>466</v>
      </c>
      <c r="K186" s="21" t="s">
        <v>465</v>
      </c>
      <c r="L186" s="21" t="s">
        <v>5</v>
      </c>
      <c r="M186" s="41">
        <v>42185</v>
      </c>
      <c r="O186" s="42">
        <f t="shared" si="6"/>
        <v>115</v>
      </c>
      <c r="P186" s="37">
        <v>15</v>
      </c>
      <c r="Q186" s="38" t="str">
        <f t="shared" si="7"/>
        <v>U-18</v>
      </c>
    </row>
    <row r="187" spans="1:17" ht="15">
      <c r="A187" s="23"/>
      <c r="B187" s="24"/>
      <c r="C187" s="21"/>
      <c r="D187" s="35"/>
      <c r="E187" s="23"/>
      <c r="F187" s="23"/>
      <c r="G187" s="22"/>
      <c r="H187" s="22"/>
      <c r="I187" s="22"/>
      <c r="J187" s="21" t="s">
        <v>466</v>
      </c>
      <c r="K187" s="21" t="s">
        <v>467</v>
      </c>
      <c r="L187" s="21" t="s">
        <v>5</v>
      </c>
      <c r="M187" s="41">
        <v>42185</v>
      </c>
      <c r="O187" s="42">
        <f t="shared" si="6"/>
        <v>115</v>
      </c>
      <c r="P187" s="37">
        <v>14</v>
      </c>
      <c r="Q187" s="38" t="str">
        <f t="shared" si="7"/>
        <v>U-14</v>
      </c>
    </row>
    <row r="188" spans="1:17" ht="15">
      <c r="A188" s="23"/>
      <c r="B188" s="24"/>
      <c r="C188" s="21"/>
      <c r="D188" s="35"/>
      <c r="E188" s="23"/>
      <c r="F188" s="23"/>
      <c r="G188" s="22"/>
      <c r="H188" s="22"/>
      <c r="I188" s="22"/>
      <c r="J188" s="21" t="s">
        <v>464</v>
      </c>
      <c r="K188" s="21" t="s">
        <v>18</v>
      </c>
      <c r="L188" s="21"/>
      <c r="M188" s="41">
        <v>42185</v>
      </c>
      <c r="O188" s="42">
        <f t="shared" si="6"/>
        <v>115</v>
      </c>
      <c r="P188" s="37">
        <v>48</v>
      </c>
      <c r="Q188" s="38" t="str">
        <f t="shared" si="7"/>
        <v>AK</v>
      </c>
    </row>
    <row r="189" spans="1:17" ht="15">
      <c r="A189" s="23"/>
      <c r="B189" s="24"/>
      <c r="C189" s="21"/>
      <c r="D189" s="35"/>
      <c r="E189" s="23"/>
      <c r="F189" s="23"/>
      <c r="G189" s="22"/>
      <c r="H189" s="22"/>
      <c r="I189" s="22"/>
      <c r="J189" s="21" t="s">
        <v>463</v>
      </c>
      <c r="K189" s="21" t="s">
        <v>462</v>
      </c>
      <c r="L189" s="21" t="s">
        <v>5</v>
      </c>
      <c r="M189" s="41">
        <v>42185</v>
      </c>
      <c r="O189" s="42">
        <f t="shared" si="6"/>
        <v>115</v>
      </c>
      <c r="P189" s="37">
        <v>42</v>
      </c>
      <c r="Q189" s="38" t="str">
        <f t="shared" si="7"/>
        <v>AK</v>
      </c>
    </row>
    <row r="190" spans="1:17" ht="15">
      <c r="A190" s="23"/>
      <c r="B190" s="24"/>
      <c r="C190" s="21"/>
      <c r="D190" s="35"/>
      <c r="E190" s="23"/>
      <c r="F190" s="23"/>
      <c r="G190" s="22"/>
      <c r="H190" s="22"/>
      <c r="I190" s="22"/>
      <c r="J190" s="21" t="s">
        <v>461</v>
      </c>
      <c r="K190" s="21" t="s">
        <v>18</v>
      </c>
      <c r="L190" s="21"/>
      <c r="M190" s="41">
        <v>42185</v>
      </c>
      <c r="O190" s="42">
        <f t="shared" si="6"/>
        <v>115</v>
      </c>
      <c r="P190" s="37">
        <v>52</v>
      </c>
      <c r="Q190" s="38" t="str">
        <f t="shared" si="7"/>
        <v>Ü-50</v>
      </c>
    </row>
    <row r="191" spans="1:17" ht="15">
      <c r="A191" s="23"/>
      <c r="B191" s="24"/>
      <c r="C191" s="21"/>
      <c r="D191" s="35"/>
      <c r="E191" s="23"/>
      <c r="F191" s="23"/>
      <c r="G191" s="22"/>
      <c r="H191" s="22"/>
      <c r="I191" s="22"/>
      <c r="J191" s="21" t="s">
        <v>460</v>
      </c>
      <c r="K191" s="21" t="s">
        <v>459</v>
      </c>
      <c r="L191" s="21"/>
      <c r="M191" s="41">
        <v>42185</v>
      </c>
      <c r="O191" s="42">
        <f t="shared" si="6"/>
        <v>115</v>
      </c>
      <c r="P191" s="37">
        <v>57</v>
      </c>
      <c r="Q191" s="38" t="str">
        <f t="shared" si="7"/>
        <v>Ü-50</v>
      </c>
    </row>
    <row r="192" spans="1:17" ht="15">
      <c r="A192" s="23"/>
      <c r="B192" s="24"/>
      <c r="C192" s="21"/>
      <c r="D192" s="35"/>
      <c r="E192" s="23"/>
      <c r="F192" s="23"/>
      <c r="G192" s="22"/>
      <c r="H192" s="22"/>
      <c r="I192" s="22"/>
      <c r="J192" s="21" t="s">
        <v>17</v>
      </c>
      <c r="K192" s="21" t="s">
        <v>21</v>
      </c>
      <c r="L192" s="21"/>
      <c r="M192" s="41">
        <v>42185</v>
      </c>
      <c r="O192" s="42">
        <f t="shared" si="6"/>
        <v>115</v>
      </c>
      <c r="P192" s="37">
        <v>48</v>
      </c>
      <c r="Q192" s="38" t="str">
        <f t="shared" si="7"/>
        <v>AK</v>
      </c>
    </row>
    <row r="193" spans="1:17" ht="15">
      <c r="A193" s="23"/>
      <c r="B193" s="24"/>
      <c r="C193" s="21"/>
      <c r="D193" s="35"/>
      <c r="E193" s="23"/>
      <c r="F193" s="23"/>
      <c r="G193" s="22"/>
      <c r="H193" s="22"/>
      <c r="I193" s="22"/>
      <c r="J193" s="21" t="s">
        <v>458</v>
      </c>
      <c r="K193" s="21" t="s">
        <v>33</v>
      </c>
      <c r="L193" s="21"/>
      <c r="M193" s="41">
        <v>42185</v>
      </c>
      <c r="O193" s="42">
        <f t="shared" si="6"/>
        <v>115</v>
      </c>
      <c r="P193" s="37">
        <v>55</v>
      </c>
      <c r="Q193" s="38" t="str">
        <f t="shared" si="7"/>
        <v>Ü-50</v>
      </c>
    </row>
    <row r="194" spans="1:17" ht="15">
      <c r="A194" s="23"/>
      <c r="B194" s="24"/>
      <c r="C194" s="21"/>
      <c r="D194" s="35"/>
      <c r="E194" s="23"/>
      <c r="F194" s="23"/>
      <c r="G194" s="22"/>
      <c r="H194" s="22"/>
      <c r="I194" s="22"/>
      <c r="J194" s="21" t="s">
        <v>458</v>
      </c>
      <c r="K194" s="21" t="s">
        <v>18</v>
      </c>
      <c r="L194" s="21"/>
      <c r="M194" s="41">
        <v>42185</v>
      </c>
      <c r="O194" s="42">
        <f t="shared" si="6"/>
        <v>115</v>
      </c>
      <c r="P194" s="37">
        <v>63</v>
      </c>
      <c r="Q194" s="38" t="str">
        <f t="shared" si="7"/>
        <v>Ü-60</v>
      </c>
    </row>
    <row r="195" spans="1:17" ht="15">
      <c r="A195" s="23"/>
      <c r="B195" s="24"/>
      <c r="C195" s="21"/>
      <c r="D195" s="35"/>
      <c r="E195" s="23"/>
      <c r="F195" s="23"/>
      <c r="G195" s="22"/>
      <c r="H195" s="22"/>
      <c r="I195" s="22"/>
      <c r="J195" s="21" t="s">
        <v>458</v>
      </c>
      <c r="K195" s="21" t="s">
        <v>140</v>
      </c>
      <c r="L195" s="21"/>
      <c r="M195" s="41">
        <v>42185</v>
      </c>
      <c r="O195" s="42">
        <f t="shared" si="6"/>
        <v>115</v>
      </c>
      <c r="P195" s="37">
        <v>53</v>
      </c>
      <c r="Q195" s="38" t="str">
        <f t="shared" si="7"/>
        <v>Ü-50</v>
      </c>
    </row>
    <row r="196" spans="1:17" ht="15">
      <c r="A196" s="23"/>
      <c r="B196" s="24"/>
      <c r="C196" s="21"/>
      <c r="D196" s="35"/>
      <c r="E196" s="23"/>
      <c r="F196" s="23"/>
      <c r="G196" s="22"/>
      <c r="H196" s="22"/>
      <c r="I196" s="22"/>
      <c r="J196" s="21" t="s">
        <v>458</v>
      </c>
      <c r="K196" s="21" t="s">
        <v>65</v>
      </c>
      <c r="L196" s="21" t="s">
        <v>5</v>
      </c>
      <c r="M196" s="41">
        <v>42185</v>
      </c>
      <c r="O196" s="42">
        <f t="shared" ref="O196:O259" si="8">DATEDIF(G196,M196,"y")</f>
        <v>115</v>
      </c>
      <c r="P196" s="37">
        <v>22</v>
      </c>
      <c r="Q196" s="38" t="str">
        <f t="shared" ref="Q196:Q259" si="9">IF(P196&lt;=10,"U-10",IF(P196&lt;=14,"U-14",IF(P196&lt;=18,"U-18",IF(P196&lt;=23,"U-23",IF(P196&lt;=50,"AK",IF(P196&lt;=60,"Ü-50",IF(P196&gt;=61,"Ü-60")))))))</f>
        <v>U-23</v>
      </c>
    </row>
    <row r="197" spans="1:17" ht="15">
      <c r="A197" s="23"/>
      <c r="B197" s="24"/>
      <c r="C197" s="21"/>
      <c r="D197" s="35"/>
      <c r="E197" s="23"/>
      <c r="F197" s="23"/>
      <c r="G197" s="22"/>
      <c r="H197" s="22"/>
      <c r="I197" s="22"/>
      <c r="J197" s="21" t="s">
        <v>457</v>
      </c>
      <c r="K197" s="21" t="s">
        <v>89</v>
      </c>
      <c r="L197" s="21" t="s">
        <v>5</v>
      </c>
      <c r="M197" s="41">
        <v>42185</v>
      </c>
      <c r="O197" s="42">
        <f t="shared" si="8"/>
        <v>115</v>
      </c>
      <c r="P197" s="37">
        <v>20</v>
      </c>
      <c r="Q197" s="38" t="str">
        <f t="shared" si="9"/>
        <v>U-23</v>
      </c>
    </row>
    <row r="198" spans="1:17" ht="15">
      <c r="A198" s="23"/>
      <c r="B198" s="24"/>
      <c r="C198" s="21"/>
      <c r="D198" s="35"/>
      <c r="E198" s="23"/>
      <c r="F198" s="23"/>
      <c r="G198" s="22"/>
      <c r="H198" s="22"/>
      <c r="I198" s="22"/>
      <c r="J198" s="21" t="s">
        <v>457</v>
      </c>
      <c r="K198" s="21" t="s">
        <v>65</v>
      </c>
      <c r="L198" s="21" t="s">
        <v>5</v>
      </c>
      <c r="M198" s="41">
        <v>42185</v>
      </c>
      <c r="O198" s="42">
        <f t="shared" si="8"/>
        <v>115</v>
      </c>
      <c r="P198" s="37">
        <v>18</v>
      </c>
      <c r="Q198" s="38" t="str">
        <f t="shared" si="9"/>
        <v>U-18</v>
      </c>
    </row>
    <row r="199" spans="1:17" ht="15">
      <c r="A199" s="23"/>
      <c r="B199" s="24"/>
      <c r="C199" s="21"/>
      <c r="D199" s="35"/>
      <c r="E199" s="23"/>
      <c r="F199" s="23"/>
      <c r="G199" s="22"/>
      <c r="H199" s="22"/>
      <c r="I199" s="22"/>
      <c r="J199" s="21" t="s">
        <v>457</v>
      </c>
      <c r="K199" s="21" t="s">
        <v>126</v>
      </c>
      <c r="L199" s="21"/>
      <c r="M199" s="41">
        <v>42185</v>
      </c>
      <c r="O199" s="42">
        <f t="shared" si="8"/>
        <v>115</v>
      </c>
      <c r="P199" s="37">
        <v>50</v>
      </c>
      <c r="Q199" s="38" t="str">
        <f t="shared" si="9"/>
        <v>AK</v>
      </c>
    </row>
    <row r="200" spans="1:17" ht="15">
      <c r="A200" s="23"/>
      <c r="B200" s="24"/>
      <c r="C200" s="21"/>
      <c r="D200" s="35"/>
      <c r="E200" s="23"/>
      <c r="F200" s="23"/>
      <c r="G200" s="22"/>
      <c r="H200" s="22"/>
      <c r="I200" s="22"/>
      <c r="J200" s="21" t="s">
        <v>456</v>
      </c>
      <c r="K200" s="21" t="s">
        <v>415</v>
      </c>
      <c r="L200" s="21" t="s">
        <v>5</v>
      </c>
      <c r="M200" s="41">
        <v>42185</v>
      </c>
      <c r="O200" s="42">
        <f t="shared" si="8"/>
        <v>115</v>
      </c>
      <c r="P200" s="37">
        <v>45</v>
      </c>
      <c r="Q200" s="38" t="str">
        <f t="shared" si="9"/>
        <v>AK</v>
      </c>
    </row>
    <row r="201" spans="1:17" ht="15">
      <c r="A201" s="23"/>
      <c r="B201" s="24"/>
      <c r="C201" s="21"/>
      <c r="D201" s="35"/>
      <c r="E201" s="23"/>
      <c r="F201" s="23"/>
      <c r="G201" s="22"/>
      <c r="H201" s="22"/>
      <c r="I201" s="22"/>
      <c r="J201" s="21" t="s">
        <v>455</v>
      </c>
      <c r="K201" s="21" t="s">
        <v>454</v>
      </c>
      <c r="L201" s="21" t="s">
        <v>5</v>
      </c>
      <c r="M201" s="41">
        <v>42185</v>
      </c>
      <c r="O201" s="42">
        <f t="shared" si="8"/>
        <v>115</v>
      </c>
      <c r="P201" s="37">
        <v>14</v>
      </c>
      <c r="Q201" s="38" t="str">
        <f t="shared" si="9"/>
        <v>U-14</v>
      </c>
    </row>
    <row r="202" spans="1:17" ht="15">
      <c r="A202" s="23"/>
      <c r="B202" s="24"/>
      <c r="C202" s="21"/>
      <c r="D202" s="35"/>
      <c r="E202" s="23"/>
      <c r="F202" s="23"/>
      <c r="G202" s="22"/>
      <c r="H202" s="22"/>
      <c r="I202" s="22"/>
      <c r="J202" s="21" t="s">
        <v>453</v>
      </c>
      <c r="K202" s="21" t="s">
        <v>452</v>
      </c>
      <c r="L202" s="21" t="s">
        <v>5</v>
      </c>
      <c r="M202" s="41">
        <v>42185</v>
      </c>
      <c r="O202" s="42">
        <f t="shared" si="8"/>
        <v>115</v>
      </c>
      <c r="P202" s="37">
        <v>23</v>
      </c>
      <c r="Q202" s="38" t="str">
        <f t="shared" si="9"/>
        <v>U-23</v>
      </c>
    </row>
    <row r="203" spans="1:17" ht="15">
      <c r="A203" s="23"/>
      <c r="B203" s="24"/>
      <c r="C203" s="21"/>
      <c r="D203" s="35"/>
      <c r="E203" s="23"/>
      <c r="F203" s="23"/>
      <c r="G203" s="22"/>
      <c r="H203" s="22"/>
      <c r="I203" s="22"/>
      <c r="J203" s="21" t="s">
        <v>451</v>
      </c>
      <c r="K203" s="21" t="s">
        <v>450</v>
      </c>
      <c r="L203" s="21" t="s">
        <v>5</v>
      </c>
      <c r="M203" s="41">
        <v>42185</v>
      </c>
      <c r="O203" s="42">
        <f t="shared" si="8"/>
        <v>115</v>
      </c>
      <c r="P203" s="37">
        <v>19</v>
      </c>
      <c r="Q203" s="38" t="str">
        <f t="shared" si="9"/>
        <v>U-23</v>
      </c>
    </row>
    <row r="204" spans="1:17" ht="15">
      <c r="A204" s="23"/>
      <c r="B204" s="24"/>
      <c r="C204" s="21"/>
      <c r="D204" s="35"/>
      <c r="E204" s="23"/>
      <c r="F204" s="23"/>
      <c r="G204" s="22"/>
      <c r="H204" s="22"/>
      <c r="I204" s="22"/>
      <c r="J204" s="21" t="s">
        <v>270</v>
      </c>
      <c r="K204" s="21" t="s">
        <v>448</v>
      </c>
      <c r="L204" s="21"/>
      <c r="M204" s="41">
        <v>42185</v>
      </c>
      <c r="O204" s="42">
        <f t="shared" si="8"/>
        <v>115</v>
      </c>
      <c r="P204" s="37">
        <v>49</v>
      </c>
      <c r="Q204" s="38" t="str">
        <f t="shared" si="9"/>
        <v>AK</v>
      </c>
    </row>
    <row r="205" spans="1:17" ht="15">
      <c r="A205" s="23"/>
      <c r="B205" s="24"/>
      <c r="C205" s="21"/>
      <c r="D205" s="35"/>
      <c r="E205" s="23"/>
      <c r="F205" s="23"/>
      <c r="G205" s="22"/>
      <c r="H205" s="22"/>
      <c r="I205" s="22"/>
      <c r="J205" s="21" t="s">
        <v>270</v>
      </c>
      <c r="K205" s="21" t="s">
        <v>449</v>
      </c>
      <c r="L205" s="21" t="s">
        <v>5</v>
      </c>
      <c r="M205" s="41">
        <v>42185</v>
      </c>
      <c r="O205" s="42">
        <f t="shared" si="8"/>
        <v>115</v>
      </c>
      <c r="P205" s="37">
        <v>23</v>
      </c>
      <c r="Q205" s="38" t="str">
        <f t="shared" si="9"/>
        <v>U-23</v>
      </c>
    </row>
    <row r="206" spans="1:17" ht="15">
      <c r="A206" s="23"/>
      <c r="B206" s="24"/>
      <c r="C206" s="21"/>
      <c r="D206" s="35"/>
      <c r="E206" s="23"/>
      <c r="F206" s="23"/>
      <c r="G206" s="22"/>
      <c r="H206" s="22"/>
      <c r="I206" s="22"/>
      <c r="J206" s="21" t="s">
        <v>447</v>
      </c>
      <c r="K206" s="21" t="s">
        <v>255</v>
      </c>
      <c r="L206" s="21" t="s">
        <v>5</v>
      </c>
      <c r="M206" s="41">
        <v>42185</v>
      </c>
      <c r="O206" s="42">
        <f t="shared" si="8"/>
        <v>115</v>
      </c>
      <c r="P206" s="37">
        <v>50</v>
      </c>
      <c r="Q206" s="38" t="str">
        <f t="shared" si="9"/>
        <v>AK</v>
      </c>
    </row>
    <row r="207" spans="1:17" ht="15">
      <c r="A207" s="23"/>
      <c r="B207" s="24"/>
      <c r="C207" s="21"/>
      <c r="D207" s="35"/>
      <c r="E207" s="23"/>
      <c r="F207" s="23"/>
      <c r="G207" s="22"/>
      <c r="H207" s="22"/>
      <c r="I207" s="22"/>
      <c r="J207" s="21" t="s">
        <v>445</v>
      </c>
      <c r="K207" s="21" t="s">
        <v>23</v>
      </c>
      <c r="L207" s="21"/>
      <c r="M207" s="41">
        <v>42185</v>
      </c>
      <c r="O207" s="42">
        <f t="shared" si="8"/>
        <v>115</v>
      </c>
      <c r="P207" s="37">
        <v>49</v>
      </c>
      <c r="Q207" s="38" t="str">
        <f t="shared" si="9"/>
        <v>AK</v>
      </c>
    </row>
    <row r="208" spans="1:17" ht="15">
      <c r="A208" s="23"/>
      <c r="B208" s="24"/>
      <c r="C208" s="21"/>
      <c r="D208" s="35"/>
      <c r="E208" s="23"/>
      <c r="F208" s="23"/>
      <c r="G208" s="22"/>
      <c r="H208" s="22"/>
      <c r="I208" s="22"/>
      <c r="J208" s="21" t="s">
        <v>445</v>
      </c>
      <c r="K208" s="21" t="s">
        <v>446</v>
      </c>
      <c r="L208" s="21" t="s">
        <v>5</v>
      </c>
      <c r="M208" s="41">
        <v>42185</v>
      </c>
      <c r="O208" s="42">
        <f t="shared" si="8"/>
        <v>115</v>
      </c>
      <c r="P208" s="37">
        <v>48</v>
      </c>
      <c r="Q208" s="38" t="str">
        <f t="shared" si="9"/>
        <v>AK</v>
      </c>
    </row>
    <row r="209" spans="1:17" ht="15">
      <c r="A209" s="23"/>
      <c r="B209" s="24"/>
      <c r="C209" s="21"/>
      <c r="D209" s="35"/>
      <c r="E209" s="23"/>
      <c r="F209" s="23"/>
      <c r="G209" s="22"/>
      <c r="H209" s="22"/>
      <c r="I209" s="22"/>
      <c r="J209" s="21" t="s">
        <v>444</v>
      </c>
      <c r="K209" s="21" t="s">
        <v>443</v>
      </c>
      <c r="L209" s="21" t="s">
        <v>5</v>
      </c>
      <c r="M209" s="41">
        <v>42185</v>
      </c>
      <c r="O209" s="42">
        <f t="shared" si="8"/>
        <v>115</v>
      </c>
      <c r="P209" s="37">
        <v>62</v>
      </c>
      <c r="Q209" s="38" t="str">
        <f t="shared" si="9"/>
        <v>Ü-60</v>
      </c>
    </row>
    <row r="210" spans="1:17" ht="15">
      <c r="A210" s="23"/>
      <c r="B210" s="24"/>
      <c r="C210" s="21"/>
      <c r="D210" s="35"/>
      <c r="E210" s="23"/>
      <c r="F210" s="23"/>
      <c r="G210" s="22"/>
      <c r="H210" s="22"/>
      <c r="I210" s="22"/>
      <c r="J210" s="21" t="s">
        <v>442</v>
      </c>
      <c r="K210" s="21" t="s">
        <v>441</v>
      </c>
      <c r="L210" s="21"/>
      <c r="M210" s="41">
        <v>42185</v>
      </c>
      <c r="O210" s="42">
        <f t="shared" si="8"/>
        <v>115</v>
      </c>
      <c r="P210" s="37">
        <v>49</v>
      </c>
      <c r="Q210" s="38" t="str">
        <f t="shared" si="9"/>
        <v>AK</v>
      </c>
    </row>
    <row r="211" spans="1:17" ht="15">
      <c r="A211" s="23"/>
      <c r="B211" s="24"/>
      <c r="C211" s="21"/>
      <c r="D211" s="35"/>
      <c r="E211" s="23"/>
      <c r="F211" s="23"/>
      <c r="G211" s="22"/>
      <c r="H211" s="22"/>
      <c r="I211" s="22"/>
      <c r="J211" s="21" t="s">
        <v>440</v>
      </c>
      <c r="K211" s="21" t="s">
        <v>173</v>
      </c>
      <c r="L211" s="21" t="s">
        <v>5</v>
      </c>
      <c r="M211" s="41">
        <v>42185</v>
      </c>
      <c r="O211" s="42">
        <f t="shared" si="8"/>
        <v>115</v>
      </c>
      <c r="P211" s="37">
        <v>63</v>
      </c>
      <c r="Q211" s="38" t="str">
        <f t="shared" si="9"/>
        <v>Ü-60</v>
      </c>
    </row>
    <row r="212" spans="1:17" ht="15">
      <c r="A212" s="23"/>
      <c r="B212" s="24"/>
      <c r="C212" s="21"/>
      <c r="D212" s="35"/>
      <c r="E212" s="23"/>
      <c r="F212" s="23"/>
      <c r="G212" s="22"/>
      <c r="H212" s="22"/>
      <c r="I212" s="22"/>
      <c r="J212" s="21" t="s">
        <v>439</v>
      </c>
      <c r="K212" s="21" t="s">
        <v>18</v>
      </c>
      <c r="L212" s="21"/>
      <c r="M212" s="41">
        <v>42185</v>
      </c>
      <c r="O212" s="42">
        <f t="shared" si="8"/>
        <v>115</v>
      </c>
      <c r="P212" s="37">
        <v>67</v>
      </c>
      <c r="Q212" s="38" t="str">
        <f t="shared" si="9"/>
        <v>Ü-60</v>
      </c>
    </row>
    <row r="213" spans="1:17" ht="15">
      <c r="A213" s="23"/>
      <c r="B213" s="24"/>
      <c r="C213" s="21"/>
      <c r="D213" s="35"/>
      <c r="E213" s="23"/>
      <c r="F213" s="23"/>
      <c r="G213" s="22"/>
      <c r="H213" s="22"/>
      <c r="I213" s="22"/>
      <c r="J213" s="21" t="s">
        <v>438</v>
      </c>
      <c r="K213" s="21" t="s">
        <v>103</v>
      </c>
      <c r="L213" s="21" t="s">
        <v>5</v>
      </c>
      <c r="M213" s="41">
        <v>42185</v>
      </c>
      <c r="O213" s="42">
        <f t="shared" si="8"/>
        <v>115</v>
      </c>
      <c r="P213" s="37">
        <v>61</v>
      </c>
      <c r="Q213" s="38" t="str">
        <f t="shared" si="9"/>
        <v>Ü-60</v>
      </c>
    </row>
    <row r="214" spans="1:17" ht="15">
      <c r="A214" s="23"/>
      <c r="B214" s="24"/>
      <c r="C214" s="21"/>
      <c r="D214" s="35"/>
      <c r="E214" s="23"/>
      <c r="F214" s="23"/>
      <c r="G214" s="22"/>
      <c r="H214" s="22"/>
      <c r="I214" s="22"/>
      <c r="J214" s="21" t="s">
        <v>437</v>
      </c>
      <c r="K214" s="21" t="s">
        <v>136</v>
      </c>
      <c r="L214" s="21" t="s">
        <v>416</v>
      </c>
      <c r="M214" s="41">
        <v>42185</v>
      </c>
      <c r="O214" s="42">
        <f t="shared" si="8"/>
        <v>115</v>
      </c>
      <c r="P214" s="37">
        <v>58</v>
      </c>
      <c r="Q214" s="38" t="str">
        <f t="shared" si="9"/>
        <v>Ü-50</v>
      </c>
    </row>
    <row r="215" spans="1:17" ht="15">
      <c r="A215" s="23"/>
      <c r="B215" s="24"/>
      <c r="C215" s="21"/>
      <c r="D215" s="35"/>
      <c r="E215" s="23"/>
      <c r="F215" s="23"/>
      <c r="G215" s="22"/>
      <c r="H215" s="22"/>
      <c r="I215" s="22"/>
      <c r="J215" s="21" t="s">
        <v>436</v>
      </c>
      <c r="K215" s="21" t="s">
        <v>25</v>
      </c>
      <c r="L215" s="21"/>
      <c r="M215" s="41">
        <v>42185</v>
      </c>
      <c r="O215" s="42">
        <f t="shared" si="8"/>
        <v>115</v>
      </c>
      <c r="P215" s="37">
        <v>55</v>
      </c>
      <c r="Q215" s="38" t="str">
        <f t="shared" si="9"/>
        <v>Ü-50</v>
      </c>
    </row>
    <row r="216" spans="1:17" ht="15">
      <c r="A216" s="23"/>
      <c r="B216" s="24"/>
      <c r="C216" s="21"/>
      <c r="D216" s="35"/>
      <c r="E216" s="23"/>
      <c r="F216" s="23"/>
      <c r="G216" s="22"/>
      <c r="H216" s="22"/>
      <c r="I216" s="22"/>
      <c r="J216" s="21" t="s">
        <v>435</v>
      </c>
      <c r="K216" s="21" t="s">
        <v>33</v>
      </c>
      <c r="L216" s="21" t="s">
        <v>5</v>
      </c>
      <c r="M216" s="41">
        <v>42185</v>
      </c>
      <c r="O216" s="42">
        <f t="shared" si="8"/>
        <v>115</v>
      </c>
      <c r="P216" s="37">
        <v>62</v>
      </c>
      <c r="Q216" s="38" t="str">
        <f t="shared" si="9"/>
        <v>Ü-60</v>
      </c>
    </row>
    <row r="217" spans="1:17" ht="15">
      <c r="A217" s="23"/>
      <c r="B217" s="24"/>
      <c r="C217" s="21"/>
      <c r="D217" s="35"/>
      <c r="E217" s="23"/>
      <c r="F217" s="23"/>
      <c r="G217" s="22"/>
      <c r="H217" s="22"/>
      <c r="I217" s="22"/>
      <c r="J217" s="21" t="s">
        <v>434</v>
      </c>
      <c r="K217" s="21" t="s">
        <v>185</v>
      </c>
      <c r="L217" s="21"/>
      <c r="M217" s="41">
        <v>42185</v>
      </c>
      <c r="O217" s="42">
        <f t="shared" si="8"/>
        <v>115</v>
      </c>
      <c r="P217" s="37">
        <v>66</v>
      </c>
      <c r="Q217" s="38" t="str">
        <f t="shared" si="9"/>
        <v>Ü-60</v>
      </c>
    </row>
    <row r="218" spans="1:17" ht="15">
      <c r="A218" s="23"/>
      <c r="B218" s="24"/>
      <c r="C218" s="21"/>
      <c r="D218" s="35"/>
      <c r="E218" s="23"/>
      <c r="F218" s="23"/>
      <c r="G218" s="22"/>
      <c r="H218" s="22"/>
      <c r="I218" s="22"/>
      <c r="J218" s="21" t="s">
        <v>433</v>
      </c>
      <c r="K218" s="21" t="s">
        <v>12</v>
      </c>
      <c r="L218" s="21"/>
      <c r="M218" s="41">
        <v>42185</v>
      </c>
      <c r="O218" s="42">
        <f t="shared" si="8"/>
        <v>115</v>
      </c>
      <c r="P218" s="37">
        <v>56</v>
      </c>
      <c r="Q218" s="38" t="str">
        <f t="shared" si="9"/>
        <v>Ü-50</v>
      </c>
    </row>
    <row r="219" spans="1:17" ht="15">
      <c r="A219" s="23"/>
      <c r="B219" s="24"/>
      <c r="C219" s="21"/>
      <c r="D219" s="35"/>
      <c r="E219" s="23"/>
      <c r="F219" s="23"/>
      <c r="G219" s="22"/>
      <c r="H219" s="22"/>
      <c r="I219" s="22"/>
      <c r="J219" s="21" t="s">
        <v>432</v>
      </c>
      <c r="K219" s="21" t="s">
        <v>16</v>
      </c>
      <c r="L219" s="21"/>
      <c r="M219" s="41">
        <v>42185</v>
      </c>
      <c r="O219" s="42">
        <f t="shared" si="8"/>
        <v>115</v>
      </c>
      <c r="P219" s="37">
        <v>75</v>
      </c>
      <c r="Q219" s="38" t="str">
        <f t="shared" si="9"/>
        <v>Ü-60</v>
      </c>
    </row>
    <row r="220" spans="1:17" ht="15">
      <c r="A220" s="23"/>
      <c r="B220" s="24"/>
      <c r="C220" s="21"/>
      <c r="D220" s="35"/>
      <c r="E220" s="23"/>
      <c r="F220" s="23"/>
      <c r="G220" s="22"/>
      <c r="H220" s="22"/>
      <c r="I220" s="22"/>
      <c r="J220" s="21" t="s">
        <v>431</v>
      </c>
      <c r="K220" s="21" t="s">
        <v>321</v>
      </c>
      <c r="L220" s="21" t="s">
        <v>5</v>
      </c>
      <c r="M220" s="41">
        <v>42185</v>
      </c>
      <c r="O220" s="42">
        <f t="shared" si="8"/>
        <v>115</v>
      </c>
      <c r="P220" s="37">
        <v>51</v>
      </c>
      <c r="Q220" s="38" t="str">
        <f t="shared" si="9"/>
        <v>Ü-50</v>
      </c>
    </row>
    <row r="221" spans="1:17" ht="15">
      <c r="A221" s="23"/>
      <c r="B221" s="24"/>
      <c r="C221" s="21"/>
      <c r="D221" s="35"/>
      <c r="E221" s="23"/>
      <c r="F221" s="23"/>
      <c r="G221" s="22"/>
      <c r="H221" s="22"/>
      <c r="I221" s="22"/>
      <c r="J221" s="21" t="s">
        <v>430</v>
      </c>
      <c r="K221" s="21" t="s">
        <v>58</v>
      </c>
      <c r="L221" s="21"/>
      <c r="M221" s="41">
        <v>42185</v>
      </c>
      <c r="O221" s="42">
        <f t="shared" si="8"/>
        <v>115</v>
      </c>
      <c r="P221" s="37">
        <v>56</v>
      </c>
      <c r="Q221" s="38" t="str">
        <f t="shared" si="9"/>
        <v>Ü-50</v>
      </c>
    </row>
    <row r="222" spans="1:17" ht="15">
      <c r="A222" s="23"/>
      <c r="B222" s="24"/>
      <c r="C222" s="21"/>
      <c r="D222" s="35"/>
      <c r="E222" s="23"/>
      <c r="F222" s="23"/>
      <c r="G222" s="22"/>
      <c r="H222" s="22"/>
      <c r="I222" s="22"/>
      <c r="J222" s="21" t="s">
        <v>429</v>
      </c>
      <c r="K222" s="21" t="s">
        <v>426</v>
      </c>
      <c r="L222" s="21" t="s">
        <v>5</v>
      </c>
      <c r="M222" s="41">
        <v>42185</v>
      </c>
      <c r="O222" s="42">
        <f t="shared" si="8"/>
        <v>115</v>
      </c>
      <c r="P222" s="37">
        <v>58</v>
      </c>
      <c r="Q222" s="38" t="str">
        <f t="shared" si="9"/>
        <v>Ü-50</v>
      </c>
    </row>
    <row r="223" spans="1:17" ht="15">
      <c r="A223" s="23"/>
      <c r="B223" s="24"/>
      <c r="C223" s="21"/>
      <c r="D223" s="35"/>
      <c r="E223" s="23"/>
      <c r="F223" s="23"/>
      <c r="G223" s="22"/>
      <c r="H223" s="22"/>
      <c r="I223" s="22"/>
      <c r="J223" s="21" t="s">
        <v>428</v>
      </c>
      <c r="K223" s="21" t="s">
        <v>106</v>
      </c>
      <c r="L223" s="21" t="s">
        <v>5</v>
      </c>
      <c r="M223" s="41">
        <v>42185</v>
      </c>
      <c r="O223" s="42">
        <f t="shared" si="8"/>
        <v>115</v>
      </c>
      <c r="P223" s="37">
        <v>48</v>
      </c>
      <c r="Q223" s="38" t="str">
        <f t="shared" si="9"/>
        <v>AK</v>
      </c>
    </row>
    <row r="224" spans="1:17" ht="15">
      <c r="A224" s="23"/>
      <c r="B224" s="24"/>
      <c r="C224" s="21"/>
      <c r="D224" s="35"/>
      <c r="E224" s="23"/>
      <c r="F224" s="23"/>
      <c r="G224" s="22"/>
      <c r="H224" s="22"/>
      <c r="I224" s="22"/>
      <c r="J224" s="21" t="s">
        <v>427</v>
      </c>
      <c r="K224" s="21" t="s">
        <v>426</v>
      </c>
      <c r="L224" s="21" t="s">
        <v>5</v>
      </c>
      <c r="M224" s="41">
        <v>42185</v>
      </c>
      <c r="O224" s="42">
        <f t="shared" si="8"/>
        <v>115</v>
      </c>
      <c r="P224" s="37">
        <v>50</v>
      </c>
      <c r="Q224" s="38" t="str">
        <f t="shared" si="9"/>
        <v>AK</v>
      </c>
    </row>
    <row r="225" spans="1:18" ht="15">
      <c r="A225" s="23"/>
      <c r="B225" s="24"/>
      <c r="C225" s="21"/>
      <c r="D225" s="35"/>
      <c r="E225" s="23"/>
      <c r="F225" s="23"/>
      <c r="G225" s="22"/>
      <c r="H225" s="22"/>
      <c r="I225" s="22"/>
      <c r="J225" s="21" t="s">
        <v>425</v>
      </c>
      <c r="K225" s="21" t="s">
        <v>176</v>
      </c>
      <c r="L225" s="21" t="s">
        <v>5</v>
      </c>
      <c r="M225" s="41">
        <v>42185</v>
      </c>
      <c r="O225" s="42">
        <f t="shared" si="8"/>
        <v>115</v>
      </c>
      <c r="P225" s="37">
        <v>63</v>
      </c>
      <c r="Q225" s="38" t="str">
        <f t="shared" si="9"/>
        <v>Ü-60</v>
      </c>
    </row>
    <row r="226" spans="1:18" ht="15">
      <c r="A226" s="23"/>
      <c r="B226" s="24"/>
      <c r="C226" s="21"/>
      <c r="D226" s="35"/>
      <c r="E226" s="23"/>
      <c r="F226" s="23"/>
      <c r="G226" s="22"/>
      <c r="H226" s="22"/>
      <c r="I226" s="22"/>
      <c r="J226" s="21" t="s">
        <v>168</v>
      </c>
      <c r="K226" s="21" t="s">
        <v>48</v>
      </c>
      <c r="L226" s="21" t="s">
        <v>5</v>
      </c>
      <c r="M226" s="41">
        <v>42185</v>
      </c>
      <c r="O226" s="42">
        <f t="shared" si="8"/>
        <v>115</v>
      </c>
      <c r="P226" s="37">
        <v>52</v>
      </c>
      <c r="Q226" s="38" t="str">
        <f t="shared" si="9"/>
        <v>Ü-50</v>
      </c>
    </row>
    <row r="227" spans="1:18" ht="15">
      <c r="A227" s="23"/>
      <c r="B227" s="24"/>
      <c r="C227" s="21"/>
      <c r="D227" s="35"/>
      <c r="E227" s="23"/>
      <c r="F227" s="23"/>
      <c r="G227" s="22"/>
      <c r="H227" s="22"/>
      <c r="I227" s="22"/>
      <c r="J227" s="21" t="s">
        <v>301</v>
      </c>
      <c r="K227" s="21" t="s">
        <v>424</v>
      </c>
      <c r="L227" s="21" t="s">
        <v>5</v>
      </c>
      <c r="M227" s="41">
        <v>42185</v>
      </c>
      <c r="O227" s="42">
        <f t="shared" si="8"/>
        <v>115</v>
      </c>
      <c r="P227" s="37">
        <v>48</v>
      </c>
      <c r="Q227" s="38" t="str">
        <f t="shared" si="9"/>
        <v>AK</v>
      </c>
    </row>
    <row r="228" spans="1:18" ht="15">
      <c r="A228" s="23"/>
      <c r="B228" s="24"/>
      <c r="C228" s="21"/>
      <c r="D228" s="35"/>
      <c r="E228" s="23"/>
      <c r="F228" s="23"/>
      <c r="G228" s="22"/>
      <c r="H228" s="22"/>
      <c r="I228" s="22"/>
      <c r="J228" s="21" t="s">
        <v>423</v>
      </c>
      <c r="K228" s="21" t="s">
        <v>422</v>
      </c>
      <c r="L228" s="21" t="s">
        <v>5</v>
      </c>
      <c r="M228" s="41">
        <v>42185</v>
      </c>
      <c r="O228" s="42">
        <f t="shared" si="8"/>
        <v>115</v>
      </c>
      <c r="P228" s="37">
        <v>62</v>
      </c>
      <c r="Q228" s="38" t="str">
        <f t="shared" si="9"/>
        <v>Ü-60</v>
      </c>
    </row>
    <row r="229" spans="1:18" ht="15">
      <c r="A229" s="23"/>
      <c r="B229" s="24"/>
      <c r="C229" s="21"/>
      <c r="D229" s="35"/>
      <c r="E229" s="23"/>
      <c r="F229" s="23"/>
      <c r="G229" s="22"/>
      <c r="H229" s="22"/>
      <c r="I229" s="22"/>
      <c r="J229" s="21" t="s">
        <v>421</v>
      </c>
      <c r="K229" s="21" t="s">
        <v>420</v>
      </c>
      <c r="L229" s="21" t="s">
        <v>5</v>
      </c>
      <c r="M229" s="41">
        <v>42185</v>
      </c>
      <c r="O229" s="42">
        <f t="shared" si="8"/>
        <v>115</v>
      </c>
      <c r="P229" s="37">
        <v>51</v>
      </c>
      <c r="Q229" s="38" t="str">
        <f t="shared" si="9"/>
        <v>Ü-50</v>
      </c>
    </row>
    <row r="230" spans="1:18" ht="15">
      <c r="A230" s="23"/>
      <c r="B230" s="24"/>
      <c r="C230" s="21"/>
      <c r="D230" s="35"/>
      <c r="E230" s="23"/>
      <c r="F230" s="23"/>
      <c r="G230" s="22"/>
      <c r="H230" s="22"/>
      <c r="I230" s="22"/>
      <c r="J230" s="21" t="s">
        <v>419</v>
      </c>
      <c r="K230" s="21" t="s">
        <v>136</v>
      </c>
      <c r="L230" s="21"/>
      <c r="M230" s="41">
        <v>42185</v>
      </c>
      <c r="O230" s="42">
        <f t="shared" si="8"/>
        <v>115</v>
      </c>
      <c r="P230" s="37">
        <v>58</v>
      </c>
      <c r="Q230" s="38" t="str">
        <f t="shared" si="9"/>
        <v>Ü-50</v>
      </c>
    </row>
    <row r="231" spans="1:18" ht="15">
      <c r="A231" s="23"/>
      <c r="B231" s="24"/>
      <c r="C231" s="21"/>
      <c r="D231" s="35"/>
      <c r="E231" s="23"/>
      <c r="F231" s="23"/>
      <c r="G231" s="22"/>
      <c r="H231" s="22"/>
      <c r="I231" s="22"/>
      <c r="J231" s="21" t="s">
        <v>202</v>
      </c>
      <c r="K231" s="21" t="s">
        <v>304</v>
      </c>
      <c r="L231" s="21" t="s">
        <v>5</v>
      </c>
      <c r="M231" s="41">
        <v>42185</v>
      </c>
      <c r="O231" s="42">
        <f t="shared" si="8"/>
        <v>115</v>
      </c>
      <c r="P231" s="37">
        <v>54</v>
      </c>
      <c r="Q231" s="38" t="str">
        <f t="shared" si="9"/>
        <v>Ü-50</v>
      </c>
    </row>
    <row r="232" spans="1:18" ht="15">
      <c r="A232" s="23"/>
      <c r="B232" s="24"/>
      <c r="C232" s="21"/>
      <c r="D232" s="35"/>
      <c r="E232" s="23"/>
      <c r="F232" s="23"/>
      <c r="G232" s="22"/>
      <c r="H232" s="22"/>
      <c r="I232" s="22"/>
      <c r="J232" s="21" t="s">
        <v>202</v>
      </c>
      <c r="K232" s="21" t="s">
        <v>58</v>
      </c>
      <c r="L232" s="21"/>
      <c r="M232" s="41">
        <v>42185</v>
      </c>
      <c r="O232" s="42">
        <f t="shared" si="8"/>
        <v>115</v>
      </c>
      <c r="P232" s="37">
        <v>57</v>
      </c>
      <c r="Q232" s="38" t="str">
        <f t="shared" si="9"/>
        <v>Ü-50</v>
      </c>
    </row>
    <row r="233" spans="1:18" ht="15">
      <c r="A233" s="23"/>
      <c r="B233" s="24"/>
      <c r="C233" s="21"/>
      <c r="D233" s="35"/>
      <c r="E233" s="23"/>
      <c r="F233" s="23"/>
      <c r="G233" s="22"/>
      <c r="H233" s="22"/>
      <c r="I233" s="22"/>
      <c r="J233" s="21" t="s">
        <v>418</v>
      </c>
      <c r="K233" s="21" t="s">
        <v>52</v>
      </c>
      <c r="L233" s="21" t="s">
        <v>413</v>
      </c>
      <c r="M233" s="41">
        <v>42185</v>
      </c>
      <c r="O233" s="42">
        <f t="shared" si="8"/>
        <v>115</v>
      </c>
      <c r="P233" s="37">
        <v>60</v>
      </c>
      <c r="Q233" s="38" t="str">
        <f t="shared" si="9"/>
        <v>Ü-50</v>
      </c>
      <c r="R233" s="32"/>
    </row>
    <row r="234" spans="1:18" ht="15">
      <c r="A234" s="23"/>
      <c r="B234" s="24"/>
      <c r="C234" s="21"/>
      <c r="D234" s="35"/>
      <c r="E234" s="23"/>
      <c r="F234" s="23"/>
      <c r="G234" s="22"/>
      <c r="H234" s="22"/>
      <c r="I234" s="22"/>
      <c r="J234" s="21" t="s">
        <v>417</v>
      </c>
      <c r="K234" s="21" t="s">
        <v>188</v>
      </c>
      <c r="L234" s="21" t="s">
        <v>416</v>
      </c>
      <c r="M234" s="41">
        <v>42185</v>
      </c>
      <c r="O234" s="42">
        <f t="shared" si="8"/>
        <v>115</v>
      </c>
      <c r="P234" s="37">
        <v>53</v>
      </c>
      <c r="Q234" s="38" t="str">
        <f t="shared" si="9"/>
        <v>Ü-50</v>
      </c>
    </row>
    <row r="235" spans="1:18" ht="15">
      <c r="A235" s="23"/>
      <c r="B235" s="24"/>
      <c r="C235" s="21"/>
      <c r="D235" s="35"/>
      <c r="E235" s="23"/>
      <c r="F235" s="23"/>
      <c r="G235" s="22"/>
      <c r="H235" s="22"/>
      <c r="I235" s="22"/>
      <c r="J235" s="21" t="s">
        <v>414</v>
      </c>
      <c r="K235" s="21" t="s">
        <v>18</v>
      </c>
      <c r="L235" s="21" t="s">
        <v>413</v>
      </c>
      <c r="M235" s="41">
        <v>42185</v>
      </c>
      <c r="O235" s="42">
        <f t="shared" si="8"/>
        <v>115</v>
      </c>
      <c r="P235" s="37">
        <v>58</v>
      </c>
      <c r="Q235" s="38" t="str">
        <f t="shared" si="9"/>
        <v>Ü-50</v>
      </c>
    </row>
    <row r="236" spans="1:18" ht="15">
      <c r="A236" s="23"/>
      <c r="B236" s="24"/>
      <c r="C236" s="21"/>
      <c r="D236" s="35"/>
      <c r="E236" s="23"/>
      <c r="F236" s="23"/>
      <c r="G236" s="22"/>
      <c r="H236" s="22"/>
      <c r="I236" s="22"/>
      <c r="J236" s="21" t="s">
        <v>414</v>
      </c>
      <c r="K236" s="21" t="s">
        <v>415</v>
      </c>
      <c r="L236" s="21" t="s">
        <v>5</v>
      </c>
      <c r="M236" s="41">
        <v>42185</v>
      </c>
      <c r="O236" s="42">
        <f t="shared" si="8"/>
        <v>115</v>
      </c>
      <c r="P236" s="37">
        <v>27</v>
      </c>
      <c r="Q236" s="38" t="str">
        <f t="shared" si="9"/>
        <v>AK</v>
      </c>
    </row>
    <row r="237" spans="1:18" ht="15">
      <c r="A237" s="23"/>
      <c r="B237" s="24"/>
      <c r="C237" s="21"/>
      <c r="D237" s="35"/>
      <c r="E237" s="23"/>
      <c r="F237" s="23"/>
      <c r="G237" s="22"/>
      <c r="H237" s="22"/>
      <c r="I237" s="22"/>
      <c r="J237" s="21" t="s">
        <v>412</v>
      </c>
      <c r="K237" s="21" t="s">
        <v>12</v>
      </c>
      <c r="L237" s="21"/>
      <c r="M237" s="41">
        <v>42185</v>
      </c>
      <c r="O237" s="42">
        <f t="shared" si="8"/>
        <v>115</v>
      </c>
      <c r="P237" s="37">
        <v>66</v>
      </c>
      <c r="Q237" s="38" t="str">
        <f t="shared" si="9"/>
        <v>Ü-60</v>
      </c>
    </row>
    <row r="238" spans="1:18" ht="15">
      <c r="A238" s="23"/>
      <c r="B238" s="24"/>
      <c r="C238" s="21"/>
      <c r="D238" s="35"/>
      <c r="E238" s="23"/>
      <c r="F238" s="23"/>
      <c r="G238" s="22"/>
      <c r="H238" s="22"/>
      <c r="I238" s="22"/>
      <c r="J238" s="21" t="s">
        <v>411</v>
      </c>
      <c r="K238" s="21" t="s">
        <v>323</v>
      </c>
      <c r="L238" s="21"/>
      <c r="M238" s="41">
        <v>42185</v>
      </c>
      <c r="O238" s="42">
        <f t="shared" si="8"/>
        <v>115</v>
      </c>
      <c r="P238" s="37">
        <v>47</v>
      </c>
      <c r="Q238" s="38" t="str">
        <f t="shared" si="9"/>
        <v>AK</v>
      </c>
    </row>
    <row r="239" spans="1:18" ht="15">
      <c r="A239" s="23"/>
      <c r="B239" s="24"/>
      <c r="C239" s="21"/>
      <c r="D239" s="35"/>
      <c r="E239" s="23"/>
      <c r="F239" s="23"/>
      <c r="G239" s="22"/>
      <c r="H239" s="22"/>
      <c r="I239" s="22"/>
      <c r="J239" s="21" t="s">
        <v>410</v>
      </c>
      <c r="K239" s="21" t="s">
        <v>409</v>
      </c>
      <c r="L239" s="21"/>
      <c r="M239" s="41">
        <v>42185</v>
      </c>
      <c r="O239" s="42">
        <f t="shared" si="8"/>
        <v>115</v>
      </c>
      <c r="P239" s="37">
        <v>53</v>
      </c>
      <c r="Q239" s="38" t="str">
        <f t="shared" si="9"/>
        <v>Ü-50</v>
      </c>
    </row>
    <row r="240" spans="1:18" ht="15">
      <c r="A240" s="23"/>
      <c r="B240" s="24"/>
      <c r="C240" s="21"/>
      <c r="D240" s="35"/>
      <c r="E240" s="23"/>
      <c r="F240" s="23"/>
      <c r="G240" s="22"/>
      <c r="H240" s="22"/>
      <c r="I240" s="22"/>
      <c r="J240" s="21" t="s">
        <v>408</v>
      </c>
      <c r="K240" s="21" t="s">
        <v>407</v>
      </c>
      <c r="L240" s="21"/>
      <c r="M240" s="41">
        <v>42185</v>
      </c>
      <c r="O240" s="42">
        <f t="shared" si="8"/>
        <v>115</v>
      </c>
      <c r="P240" s="37">
        <v>69</v>
      </c>
      <c r="Q240" s="38" t="str">
        <f t="shared" si="9"/>
        <v>Ü-60</v>
      </c>
    </row>
    <row r="241" spans="1:17" ht="15">
      <c r="A241" s="23"/>
      <c r="B241" s="24"/>
      <c r="C241" s="21"/>
      <c r="D241" s="35"/>
      <c r="E241" s="23"/>
      <c r="F241" s="23"/>
      <c r="G241" s="22"/>
      <c r="H241" s="22"/>
      <c r="I241" s="22"/>
      <c r="J241" s="21" t="s">
        <v>406</v>
      </c>
      <c r="K241" s="21" t="s">
        <v>147</v>
      </c>
      <c r="L241" s="21"/>
      <c r="M241" s="41">
        <v>42185</v>
      </c>
      <c r="O241" s="42">
        <f t="shared" si="8"/>
        <v>115</v>
      </c>
      <c r="P241" s="37">
        <v>35</v>
      </c>
      <c r="Q241" s="38" t="str">
        <f t="shared" si="9"/>
        <v>AK</v>
      </c>
    </row>
    <row r="242" spans="1:17" ht="15">
      <c r="A242" s="23"/>
      <c r="B242" s="24"/>
      <c r="C242" s="21"/>
      <c r="D242" s="35"/>
      <c r="E242" s="23"/>
      <c r="F242" s="23"/>
      <c r="G242" s="22"/>
      <c r="H242" s="22"/>
      <c r="I242" s="22"/>
      <c r="J242" s="21" t="s">
        <v>405</v>
      </c>
      <c r="K242" s="21" t="s">
        <v>147</v>
      </c>
      <c r="L242" s="21" t="s">
        <v>5</v>
      </c>
      <c r="M242" s="41">
        <v>42185</v>
      </c>
      <c r="O242" s="42">
        <f t="shared" si="8"/>
        <v>115</v>
      </c>
      <c r="P242" s="37">
        <v>20</v>
      </c>
      <c r="Q242" s="38" t="str">
        <f t="shared" si="9"/>
        <v>U-23</v>
      </c>
    </row>
    <row r="243" spans="1:17" ht="15">
      <c r="A243" s="23"/>
      <c r="B243" s="24"/>
      <c r="C243" s="21"/>
      <c r="D243" s="35"/>
      <c r="E243" s="23"/>
      <c r="F243" s="23"/>
      <c r="G243" s="22"/>
      <c r="H243" s="22"/>
      <c r="I243" s="22"/>
      <c r="J243" s="21" t="s">
        <v>404</v>
      </c>
      <c r="K243" s="21" t="s">
        <v>136</v>
      </c>
      <c r="L243" s="21" t="s">
        <v>5</v>
      </c>
      <c r="M243" s="41">
        <v>42185</v>
      </c>
      <c r="O243" s="42">
        <f t="shared" si="8"/>
        <v>115</v>
      </c>
      <c r="P243" s="37">
        <v>56</v>
      </c>
      <c r="Q243" s="38" t="str">
        <f t="shared" si="9"/>
        <v>Ü-50</v>
      </c>
    </row>
    <row r="244" spans="1:17" ht="15">
      <c r="A244" s="23"/>
      <c r="B244" s="24"/>
      <c r="C244" s="21"/>
      <c r="D244" s="35"/>
      <c r="E244" s="23"/>
      <c r="F244" s="23"/>
      <c r="G244" s="22"/>
      <c r="H244" s="22"/>
      <c r="I244" s="22"/>
      <c r="J244" s="21" t="s">
        <v>403</v>
      </c>
      <c r="K244" s="21" t="s">
        <v>271</v>
      </c>
      <c r="L244" s="21" t="s">
        <v>5</v>
      </c>
      <c r="M244" s="41">
        <v>42185</v>
      </c>
      <c r="O244" s="42">
        <f t="shared" si="8"/>
        <v>115</v>
      </c>
      <c r="P244" s="37">
        <v>71</v>
      </c>
      <c r="Q244" s="38" t="str">
        <f t="shared" si="9"/>
        <v>Ü-60</v>
      </c>
    </row>
    <row r="245" spans="1:17" ht="15">
      <c r="A245" s="23"/>
      <c r="B245" s="24"/>
      <c r="C245" s="21"/>
      <c r="D245" s="35"/>
      <c r="E245" s="23"/>
      <c r="F245" s="23"/>
      <c r="G245" s="22"/>
      <c r="H245" s="22"/>
      <c r="I245" s="22"/>
      <c r="J245" s="21" t="s">
        <v>402</v>
      </c>
      <c r="K245" s="21" t="s">
        <v>401</v>
      </c>
      <c r="L245" s="21"/>
      <c r="M245" s="41">
        <v>42185</v>
      </c>
      <c r="O245" s="42">
        <f t="shared" si="8"/>
        <v>115</v>
      </c>
      <c r="P245" s="37">
        <v>56</v>
      </c>
      <c r="Q245" s="38" t="str">
        <f t="shared" si="9"/>
        <v>Ü-50</v>
      </c>
    </row>
    <row r="246" spans="1:17" ht="15">
      <c r="A246" s="23"/>
      <c r="B246" s="24"/>
      <c r="C246" s="21"/>
      <c r="D246" s="35"/>
      <c r="E246" s="23"/>
      <c r="F246" s="23"/>
      <c r="G246" s="22"/>
      <c r="H246" s="22"/>
      <c r="I246" s="22"/>
      <c r="J246" s="21" t="s">
        <v>400</v>
      </c>
      <c r="K246" s="21" t="s">
        <v>269</v>
      </c>
      <c r="L246" s="21"/>
      <c r="M246" s="41">
        <v>42185</v>
      </c>
      <c r="O246" s="42">
        <f t="shared" si="8"/>
        <v>115</v>
      </c>
      <c r="P246" s="37">
        <v>68</v>
      </c>
      <c r="Q246" s="38" t="str">
        <f t="shared" si="9"/>
        <v>Ü-60</v>
      </c>
    </row>
    <row r="247" spans="1:17" ht="15">
      <c r="A247" s="23"/>
      <c r="B247" s="24"/>
      <c r="C247" s="21"/>
      <c r="D247" s="35"/>
      <c r="E247" s="23"/>
      <c r="F247" s="23"/>
      <c r="G247" s="22"/>
      <c r="H247" s="22"/>
      <c r="I247" s="22"/>
      <c r="J247" s="21" t="s">
        <v>399</v>
      </c>
      <c r="K247" s="21" t="s">
        <v>58</v>
      </c>
      <c r="L247" s="21"/>
      <c r="M247" s="41">
        <v>42185</v>
      </c>
      <c r="O247" s="42">
        <f t="shared" si="8"/>
        <v>115</v>
      </c>
      <c r="P247" s="37">
        <v>71</v>
      </c>
      <c r="Q247" s="38" t="str">
        <f t="shared" si="9"/>
        <v>Ü-60</v>
      </c>
    </row>
    <row r="248" spans="1:17" ht="15">
      <c r="A248" s="23"/>
      <c r="B248" s="24"/>
      <c r="C248" s="21"/>
      <c r="D248" s="35"/>
      <c r="E248" s="23"/>
      <c r="F248" s="23"/>
      <c r="G248" s="99"/>
      <c r="H248" s="22"/>
      <c r="I248" s="22"/>
      <c r="J248" s="21" t="s">
        <v>651</v>
      </c>
      <c r="K248" s="21" t="s">
        <v>652</v>
      </c>
      <c r="L248" s="21"/>
      <c r="M248" s="41">
        <v>42185</v>
      </c>
      <c r="O248" s="42">
        <f t="shared" si="8"/>
        <v>115</v>
      </c>
      <c r="P248" s="37">
        <v>51</v>
      </c>
      <c r="Q248" s="100" t="s">
        <v>653</v>
      </c>
    </row>
    <row r="249" spans="1:17" ht="15">
      <c r="A249" s="23"/>
      <c r="B249" s="24"/>
      <c r="C249" s="21"/>
      <c r="D249" s="35"/>
      <c r="E249" s="23"/>
      <c r="F249" s="23"/>
      <c r="G249" s="22"/>
      <c r="H249" s="22"/>
      <c r="I249" s="22"/>
      <c r="J249" s="21" t="s">
        <v>397</v>
      </c>
      <c r="K249" s="21" t="s">
        <v>398</v>
      </c>
      <c r="L249" s="21"/>
      <c r="M249" s="41">
        <v>42185</v>
      </c>
      <c r="O249" s="42">
        <f t="shared" si="8"/>
        <v>115</v>
      </c>
      <c r="P249" s="37">
        <v>68</v>
      </c>
      <c r="Q249" s="38" t="str">
        <f t="shared" si="9"/>
        <v>Ü-60</v>
      </c>
    </row>
    <row r="250" spans="1:17" ht="15">
      <c r="A250" s="23"/>
      <c r="B250" s="24"/>
      <c r="C250" s="21"/>
      <c r="D250" s="35"/>
      <c r="E250" s="23"/>
      <c r="F250" s="23"/>
      <c r="G250" s="22"/>
      <c r="H250" s="22"/>
      <c r="I250" s="22"/>
      <c r="J250" s="21" t="s">
        <v>41</v>
      </c>
      <c r="K250" s="21" t="s">
        <v>396</v>
      </c>
      <c r="L250" s="21" t="s">
        <v>5</v>
      </c>
      <c r="M250" s="41">
        <v>42185</v>
      </c>
      <c r="O250" s="42">
        <f t="shared" si="8"/>
        <v>115</v>
      </c>
      <c r="P250" s="37">
        <v>51</v>
      </c>
      <c r="Q250" s="38" t="str">
        <f t="shared" si="9"/>
        <v>Ü-50</v>
      </c>
    </row>
    <row r="251" spans="1:17" ht="15">
      <c r="A251" s="23"/>
      <c r="B251" s="24"/>
      <c r="C251" s="21"/>
      <c r="D251" s="35"/>
      <c r="E251" s="23"/>
      <c r="F251" s="23"/>
      <c r="G251" s="22"/>
      <c r="H251" s="22"/>
      <c r="I251" s="22"/>
      <c r="J251" s="21" t="s">
        <v>395</v>
      </c>
      <c r="K251" s="21" t="s">
        <v>101</v>
      </c>
      <c r="L251" s="21" t="s">
        <v>5</v>
      </c>
      <c r="M251" s="41">
        <v>42185</v>
      </c>
      <c r="O251" s="42">
        <f t="shared" si="8"/>
        <v>115</v>
      </c>
      <c r="P251" s="37">
        <v>57</v>
      </c>
      <c r="Q251" s="38" t="str">
        <f t="shared" si="9"/>
        <v>Ü-50</v>
      </c>
    </row>
    <row r="252" spans="1:17" ht="15">
      <c r="A252" s="23"/>
      <c r="B252" s="24"/>
      <c r="C252" s="21"/>
      <c r="D252" s="35"/>
      <c r="E252" s="23"/>
      <c r="F252" s="23"/>
      <c r="G252" s="22"/>
      <c r="H252" s="22"/>
      <c r="I252" s="22"/>
      <c r="J252" s="21" t="s">
        <v>394</v>
      </c>
      <c r="K252" s="21" t="s">
        <v>393</v>
      </c>
      <c r="L252" s="21" t="s">
        <v>5</v>
      </c>
      <c r="M252" s="41">
        <v>42185</v>
      </c>
      <c r="O252" s="42">
        <f t="shared" si="8"/>
        <v>115</v>
      </c>
      <c r="P252" s="37">
        <v>58</v>
      </c>
      <c r="Q252" s="38" t="str">
        <f t="shared" si="9"/>
        <v>Ü-50</v>
      </c>
    </row>
    <row r="253" spans="1:17" ht="15">
      <c r="A253" s="23"/>
      <c r="B253" s="24"/>
      <c r="C253" s="21"/>
      <c r="D253" s="35"/>
      <c r="E253" s="23"/>
      <c r="F253" s="23"/>
      <c r="G253" s="22"/>
      <c r="H253" s="22"/>
      <c r="I253" s="22"/>
      <c r="J253" s="21" t="s">
        <v>392</v>
      </c>
      <c r="K253" s="21" t="s">
        <v>116</v>
      </c>
      <c r="L253" s="21" t="s">
        <v>5</v>
      </c>
      <c r="M253" s="41">
        <v>42185</v>
      </c>
      <c r="O253" s="42">
        <f t="shared" si="8"/>
        <v>115</v>
      </c>
      <c r="P253" s="37">
        <v>56</v>
      </c>
      <c r="Q253" s="38" t="str">
        <f t="shared" si="9"/>
        <v>Ü-50</v>
      </c>
    </row>
    <row r="254" spans="1:17" ht="15">
      <c r="A254" s="23"/>
      <c r="B254" s="24"/>
      <c r="C254" s="21"/>
      <c r="D254" s="35"/>
      <c r="E254" s="23"/>
      <c r="F254" s="23"/>
      <c r="G254" s="22"/>
      <c r="H254" s="22"/>
      <c r="I254" s="22"/>
      <c r="J254" s="21" t="s">
        <v>391</v>
      </c>
      <c r="K254" s="21" t="s">
        <v>90</v>
      </c>
      <c r="L254" s="21" t="s">
        <v>5</v>
      </c>
      <c r="M254" s="41">
        <v>42185</v>
      </c>
      <c r="O254" s="42">
        <f t="shared" si="8"/>
        <v>115</v>
      </c>
      <c r="P254" s="37">
        <v>33</v>
      </c>
      <c r="Q254" s="38" t="str">
        <f t="shared" si="9"/>
        <v>AK</v>
      </c>
    </row>
    <row r="255" spans="1:17" ht="15">
      <c r="A255" s="23"/>
      <c r="B255" s="24"/>
      <c r="C255" s="21"/>
      <c r="D255" s="35"/>
      <c r="E255" s="23"/>
      <c r="F255" s="23"/>
      <c r="G255" s="22"/>
      <c r="H255" s="22"/>
      <c r="I255" s="22"/>
      <c r="J255" s="21" t="s">
        <v>390</v>
      </c>
      <c r="K255" s="21" t="s">
        <v>389</v>
      </c>
      <c r="L255" s="21" t="s">
        <v>5</v>
      </c>
      <c r="M255" s="41">
        <v>42185</v>
      </c>
      <c r="O255" s="42">
        <f t="shared" si="8"/>
        <v>115</v>
      </c>
      <c r="P255" s="37">
        <v>16</v>
      </c>
      <c r="Q255" s="38" t="str">
        <f t="shared" si="9"/>
        <v>U-18</v>
      </c>
    </row>
    <row r="256" spans="1:17" ht="15">
      <c r="A256" s="23"/>
      <c r="B256" s="24"/>
      <c r="C256" s="21"/>
      <c r="D256" s="35"/>
      <c r="E256" s="23"/>
      <c r="F256" s="23"/>
      <c r="G256" s="22"/>
      <c r="H256" s="22"/>
      <c r="I256" s="22"/>
      <c r="J256" s="21" t="s">
        <v>388</v>
      </c>
      <c r="K256" s="21" t="s">
        <v>28</v>
      </c>
      <c r="L256" s="21" t="s">
        <v>5</v>
      </c>
      <c r="M256" s="41">
        <v>42185</v>
      </c>
      <c r="O256" s="42">
        <f t="shared" si="8"/>
        <v>115</v>
      </c>
      <c r="P256" s="37">
        <v>52</v>
      </c>
      <c r="Q256" s="38" t="str">
        <f t="shared" si="9"/>
        <v>Ü-50</v>
      </c>
    </row>
    <row r="257" spans="1:18" ht="15">
      <c r="A257" s="23"/>
      <c r="B257" s="24"/>
      <c r="C257" s="21"/>
      <c r="D257" s="35"/>
      <c r="E257" s="23"/>
      <c r="F257" s="23"/>
      <c r="G257" s="22"/>
      <c r="H257" s="22"/>
      <c r="I257" s="22"/>
      <c r="J257" s="21" t="s">
        <v>386</v>
      </c>
      <c r="K257" s="21" t="s">
        <v>387</v>
      </c>
      <c r="L257" s="21" t="s">
        <v>5</v>
      </c>
      <c r="M257" s="41">
        <v>42185</v>
      </c>
      <c r="O257" s="42">
        <f t="shared" si="8"/>
        <v>115</v>
      </c>
      <c r="P257" s="37">
        <v>21</v>
      </c>
      <c r="Q257" s="38" t="str">
        <f t="shared" si="9"/>
        <v>U-23</v>
      </c>
    </row>
    <row r="258" spans="1:18" ht="15">
      <c r="A258" s="23"/>
      <c r="B258" s="24"/>
      <c r="C258" s="21"/>
      <c r="D258" s="35"/>
      <c r="E258" s="23"/>
      <c r="F258" s="23"/>
      <c r="G258" s="22"/>
      <c r="H258" s="22"/>
      <c r="I258" s="22"/>
      <c r="J258" s="21" t="s">
        <v>386</v>
      </c>
      <c r="K258" s="21" t="s">
        <v>187</v>
      </c>
      <c r="L258" s="21"/>
      <c r="M258" s="41">
        <v>42185</v>
      </c>
      <c r="O258" s="42">
        <f t="shared" si="8"/>
        <v>115</v>
      </c>
      <c r="P258" s="37">
        <v>53</v>
      </c>
      <c r="Q258" s="38" t="str">
        <f t="shared" si="9"/>
        <v>Ü-50</v>
      </c>
    </row>
    <row r="259" spans="1:18" ht="15">
      <c r="A259" s="23"/>
      <c r="B259" s="24"/>
      <c r="C259" s="21"/>
      <c r="D259" s="35"/>
      <c r="E259" s="23"/>
      <c r="F259" s="23"/>
      <c r="G259" s="22"/>
      <c r="H259" s="22"/>
      <c r="I259" s="22"/>
      <c r="J259" s="21" t="s">
        <v>386</v>
      </c>
      <c r="K259" s="21" t="s">
        <v>86</v>
      </c>
      <c r="L259" s="21"/>
      <c r="M259" s="41">
        <v>42185</v>
      </c>
      <c r="O259" s="42">
        <f t="shared" si="8"/>
        <v>115</v>
      </c>
      <c r="P259" s="37">
        <v>47</v>
      </c>
      <c r="Q259" s="38" t="str">
        <f t="shared" si="9"/>
        <v>AK</v>
      </c>
    </row>
    <row r="260" spans="1:18" ht="15">
      <c r="A260" s="23"/>
      <c r="B260" s="24"/>
      <c r="C260" s="21"/>
      <c r="D260" s="35"/>
      <c r="E260" s="23"/>
      <c r="F260" s="23"/>
      <c r="G260" s="22"/>
      <c r="H260" s="22"/>
      <c r="I260" s="22"/>
      <c r="J260" s="21" t="s">
        <v>385</v>
      </c>
      <c r="K260" s="21" t="s">
        <v>31</v>
      </c>
      <c r="L260" s="21"/>
      <c r="M260" s="41">
        <v>42185</v>
      </c>
      <c r="O260" s="42">
        <f t="shared" ref="O260:O323" si="10">DATEDIF(G260,M260,"y")</f>
        <v>115</v>
      </c>
      <c r="P260" s="37">
        <v>67</v>
      </c>
      <c r="Q260" s="38" t="str">
        <f t="shared" ref="Q260:Q323" si="11">IF(P260&lt;=10,"U-10",IF(P260&lt;=14,"U-14",IF(P260&lt;=18,"U-18",IF(P260&lt;=23,"U-23",IF(P260&lt;=50,"AK",IF(P260&lt;=60,"Ü-50",IF(P260&gt;=61,"Ü-60")))))))</f>
        <v>Ü-60</v>
      </c>
    </row>
    <row r="261" spans="1:18" ht="15">
      <c r="A261" s="23"/>
      <c r="B261" s="24"/>
      <c r="C261" s="21"/>
      <c r="D261" s="35"/>
      <c r="E261" s="23"/>
      <c r="F261" s="23"/>
      <c r="G261" s="22"/>
      <c r="H261" s="22"/>
      <c r="I261" s="22"/>
      <c r="J261" s="21" t="s">
        <v>384</v>
      </c>
      <c r="K261" s="21" t="s">
        <v>136</v>
      </c>
      <c r="L261" s="21"/>
      <c r="M261" s="41">
        <v>42185</v>
      </c>
      <c r="O261" s="42">
        <f t="shared" si="10"/>
        <v>115</v>
      </c>
      <c r="P261" s="37">
        <v>43</v>
      </c>
      <c r="Q261" s="38" t="str">
        <f t="shared" si="11"/>
        <v>AK</v>
      </c>
    </row>
    <row r="262" spans="1:18" ht="15">
      <c r="A262" s="23"/>
      <c r="B262" s="24"/>
      <c r="C262" s="21"/>
      <c r="D262" s="35"/>
      <c r="E262" s="23"/>
      <c r="F262" s="23"/>
      <c r="G262" s="22"/>
      <c r="H262" s="22"/>
      <c r="I262" s="22"/>
      <c r="J262" s="21" t="s">
        <v>383</v>
      </c>
      <c r="K262" s="21" t="s">
        <v>382</v>
      </c>
      <c r="L262" s="21" t="s">
        <v>5</v>
      </c>
      <c r="M262" s="41">
        <v>42185</v>
      </c>
      <c r="O262" s="42">
        <f t="shared" si="10"/>
        <v>115</v>
      </c>
      <c r="P262" s="37">
        <v>46</v>
      </c>
      <c r="Q262" s="38" t="str">
        <f t="shared" si="11"/>
        <v>AK</v>
      </c>
    </row>
    <row r="263" spans="1:18" ht="15">
      <c r="A263" s="23"/>
      <c r="B263" s="24"/>
      <c r="C263" s="21"/>
      <c r="D263" s="35"/>
      <c r="E263" s="23"/>
      <c r="F263" s="23"/>
      <c r="G263" s="22"/>
      <c r="H263" s="22"/>
      <c r="I263" s="22"/>
      <c r="J263" s="21" t="s">
        <v>381</v>
      </c>
      <c r="K263" s="21" t="s">
        <v>31</v>
      </c>
      <c r="L263" s="21"/>
      <c r="M263" s="41">
        <v>42185</v>
      </c>
      <c r="O263" s="42">
        <f t="shared" si="10"/>
        <v>115</v>
      </c>
      <c r="P263" s="37">
        <v>68</v>
      </c>
      <c r="Q263" s="38" t="str">
        <f t="shared" si="11"/>
        <v>Ü-60</v>
      </c>
    </row>
    <row r="264" spans="1:18" ht="15">
      <c r="A264" s="23"/>
      <c r="B264" s="24"/>
      <c r="C264" s="21"/>
      <c r="D264" s="35"/>
      <c r="E264" s="23"/>
      <c r="F264" s="23"/>
      <c r="G264" s="22"/>
      <c r="H264" s="22"/>
      <c r="I264" s="22"/>
      <c r="J264" s="21" t="s">
        <v>380</v>
      </c>
      <c r="K264" s="21" t="s">
        <v>379</v>
      </c>
      <c r="L264" s="21"/>
      <c r="M264" s="41">
        <v>42185</v>
      </c>
      <c r="O264" s="42">
        <f t="shared" si="10"/>
        <v>115</v>
      </c>
      <c r="P264" s="37">
        <v>62</v>
      </c>
      <c r="Q264" s="38" t="str">
        <f t="shared" si="11"/>
        <v>Ü-60</v>
      </c>
    </row>
    <row r="265" spans="1:18" ht="15">
      <c r="A265" s="23"/>
      <c r="B265" s="24"/>
      <c r="C265" s="21"/>
      <c r="D265" s="35"/>
      <c r="E265" s="23"/>
      <c r="F265" s="23"/>
      <c r="G265" s="22"/>
      <c r="H265" s="22"/>
      <c r="I265" s="22"/>
      <c r="J265" s="21" t="s">
        <v>378</v>
      </c>
      <c r="K265" s="21" t="s">
        <v>12</v>
      </c>
      <c r="L265" s="21" t="s">
        <v>5</v>
      </c>
      <c r="M265" s="41">
        <v>42185</v>
      </c>
      <c r="O265" s="42">
        <f t="shared" si="10"/>
        <v>115</v>
      </c>
      <c r="P265" s="37">
        <v>43</v>
      </c>
      <c r="Q265" s="38" t="str">
        <f t="shared" si="11"/>
        <v>AK</v>
      </c>
    </row>
    <row r="266" spans="1:18" ht="15">
      <c r="A266" s="23"/>
      <c r="B266" s="24"/>
      <c r="C266" s="21"/>
      <c r="D266" s="35"/>
      <c r="E266" s="23"/>
      <c r="F266" s="23"/>
      <c r="G266" s="22"/>
      <c r="H266" s="22"/>
      <c r="I266" s="22"/>
      <c r="J266" s="21" t="s">
        <v>377</v>
      </c>
      <c r="K266" s="21" t="s">
        <v>124</v>
      </c>
      <c r="L266" s="21" t="s">
        <v>376</v>
      </c>
      <c r="M266" s="41">
        <v>42185</v>
      </c>
      <c r="O266" s="42">
        <f t="shared" si="10"/>
        <v>115</v>
      </c>
      <c r="P266" s="37">
        <v>75</v>
      </c>
      <c r="Q266" s="38" t="str">
        <f t="shared" si="11"/>
        <v>Ü-60</v>
      </c>
    </row>
    <row r="267" spans="1:18" ht="15">
      <c r="A267" s="23"/>
      <c r="B267" s="24"/>
      <c r="C267" s="21"/>
      <c r="D267" s="35"/>
      <c r="E267" s="23"/>
      <c r="F267" s="23"/>
      <c r="G267" s="22"/>
      <c r="H267" s="22"/>
      <c r="I267" s="22"/>
      <c r="J267" s="21" t="s">
        <v>375</v>
      </c>
      <c r="K267" s="21" t="s">
        <v>374</v>
      </c>
      <c r="L267" s="21" t="s">
        <v>5</v>
      </c>
      <c r="M267" s="41">
        <v>42185</v>
      </c>
      <c r="O267" s="42">
        <f t="shared" si="10"/>
        <v>115</v>
      </c>
      <c r="P267" s="37">
        <v>13</v>
      </c>
      <c r="Q267" s="38" t="str">
        <f t="shared" si="11"/>
        <v>U-14</v>
      </c>
    </row>
    <row r="268" spans="1:18" ht="15">
      <c r="A268" s="23"/>
      <c r="B268" s="24"/>
      <c r="C268" s="21"/>
      <c r="D268" s="35"/>
      <c r="E268" s="23"/>
      <c r="F268" s="23"/>
      <c r="G268" s="22"/>
      <c r="H268" s="22"/>
      <c r="I268" s="22"/>
      <c r="J268" s="21" t="s">
        <v>373</v>
      </c>
      <c r="K268" s="21" t="s">
        <v>18</v>
      </c>
      <c r="L268" s="21" t="s">
        <v>372</v>
      </c>
      <c r="M268" s="41">
        <v>42185</v>
      </c>
      <c r="O268" s="42">
        <f t="shared" si="10"/>
        <v>115</v>
      </c>
      <c r="P268" s="37">
        <v>54</v>
      </c>
      <c r="Q268" s="38" t="str">
        <f t="shared" si="11"/>
        <v>Ü-50</v>
      </c>
    </row>
    <row r="269" spans="1:18" ht="15">
      <c r="A269" s="23"/>
      <c r="B269" s="24"/>
      <c r="C269" s="21"/>
      <c r="D269" s="35"/>
      <c r="E269" s="23"/>
      <c r="F269" s="23"/>
      <c r="G269" s="22"/>
      <c r="H269" s="22"/>
      <c r="I269" s="22"/>
      <c r="J269" s="21" t="s">
        <v>371</v>
      </c>
      <c r="K269" s="21" t="s">
        <v>370</v>
      </c>
      <c r="L269" s="21"/>
      <c r="M269" s="41">
        <v>42185</v>
      </c>
      <c r="O269" s="42">
        <f t="shared" si="10"/>
        <v>115</v>
      </c>
      <c r="P269" s="37">
        <v>56</v>
      </c>
      <c r="Q269" s="38" t="str">
        <f t="shared" si="11"/>
        <v>Ü-50</v>
      </c>
    </row>
    <row r="270" spans="1:18" ht="15">
      <c r="A270" s="23"/>
      <c r="B270" s="24"/>
      <c r="C270" s="21"/>
      <c r="D270" s="35"/>
      <c r="E270" s="23"/>
      <c r="F270" s="23"/>
      <c r="G270" s="22"/>
      <c r="H270" s="25"/>
      <c r="I270" s="25"/>
      <c r="J270" s="21" t="s">
        <v>369</v>
      </c>
      <c r="K270" s="21" t="s">
        <v>116</v>
      </c>
      <c r="L270" s="21"/>
      <c r="M270" s="41">
        <v>42185</v>
      </c>
      <c r="O270" s="42">
        <f t="shared" si="10"/>
        <v>115</v>
      </c>
      <c r="P270" s="37">
        <v>69</v>
      </c>
      <c r="Q270" s="38" t="str">
        <f t="shared" si="11"/>
        <v>Ü-60</v>
      </c>
    </row>
    <row r="271" spans="1:18" ht="15">
      <c r="A271" s="23"/>
      <c r="B271" s="24"/>
      <c r="C271" s="21"/>
      <c r="D271" s="35"/>
      <c r="E271" s="23"/>
      <c r="F271" s="23"/>
      <c r="G271" s="22"/>
      <c r="H271" s="22"/>
      <c r="I271" s="22"/>
      <c r="J271" s="21" t="s">
        <v>368</v>
      </c>
      <c r="K271" s="21" t="s">
        <v>367</v>
      </c>
      <c r="L271" s="21" t="s">
        <v>5</v>
      </c>
      <c r="M271" s="41">
        <v>42185</v>
      </c>
      <c r="O271" s="42">
        <f t="shared" si="10"/>
        <v>115</v>
      </c>
      <c r="P271" s="37">
        <v>60</v>
      </c>
      <c r="Q271" s="38" t="str">
        <f t="shared" si="11"/>
        <v>Ü-50</v>
      </c>
      <c r="R271" s="32"/>
    </row>
    <row r="272" spans="1:18" ht="15">
      <c r="A272" s="23"/>
      <c r="B272" s="24"/>
      <c r="C272" s="21"/>
      <c r="D272" s="35"/>
      <c r="E272" s="23"/>
      <c r="F272" s="23"/>
      <c r="G272" s="22"/>
      <c r="H272" s="22"/>
      <c r="I272" s="22"/>
      <c r="J272" s="21" t="s">
        <v>366</v>
      </c>
      <c r="K272" s="21" t="s">
        <v>365</v>
      </c>
      <c r="L272" s="21"/>
      <c r="M272" s="41">
        <v>42185</v>
      </c>
      <c r="O272" s="42">
        <f t="shared" si="10"/>
        <v>115</v>
      </c>
      <c r="P272" s="37">
        <v>86</v>
      </c>
      <c r="Q272" s="38" t="str">
        <f t="shared" si="11"/>
        <v>Ü-60</v>
      </c>
    </row>
    <row r="273" spans="1:18" ht="15">
      <c r="A273" s="23"/>
      <c r="B273" s="24"/>
      <c r="C273" s="21"/>
      <c r="D273" s="35"/>
      <c r="E273" s="23"/>
      <c r="F273" s="23"/>
      <c r="G273" s="22"/>
      <c r="H273" s="22"/>
      <c r="I273" s="22"/>
      <c r="J273" s="21" t="s">
        <v>364</v>
      </c>
      <c r="K273" s="21" t="s">
        <v>362</v>
      </c>
      <c r="L273" s="21" t="s">
        <v>5</v>
      </c>
      <c r="M273" s="41">
        <v>42185</v>
      </c>
      <c r="O273" s="42">
        <f t="shared" si="10"/>
        <v>115</v>
      </c>
      <c r="P273" s="37">
        <v>58</v>
      </c>
      <c r="Q273" s="38" t="str">
        <f t="shared" si="11"/>
        <v>Ü-50</v>
      </c>
    </row>
    <row r="274" spans="1:18" ht="15">
      <c r="A274" s="23"/>
      <c r="B274" s="24"/>
      <c r="C274" s="21"/>
      <c r="D274" s="35"/>
      <c r="E274" s="23"/>
      <c r="F274" s="23"/>
      <c r="G274" s="22"/>
      <c r="H274" s="22"/>
      <c r="I274" s="22"/>
      <c r="J274" s="21" t="s">
        <v>363</v>
      </c>
      <c r="K274" s="21" t="s">
        <v>362</v>
      </c>
      <c r="L274" s="21"/>
      <c r="M274" s="41">
        <v>42185</v>
      </c>
      <c r="O274" s="42">
        <f t="shared" si="10"/>
        <v>115</v>
      </c>
      <c r="P274" s="37">
        <v>52</v>
      </c>
      <c r="Q274" s="38" t="str">
        <f t="shared" si="11"/>
        <v>Ü-50</v>
      </c>
    </row>
    <row r="275" spans="1:18" ht="15">
      <c r="A275" s="23"/>
      <c r="B275" s="24"/>
      <c r="C275" s="21"/>
      <c r="D275" s="35"/>
      <c r="E275" s="23"/>
      <c r="F275" s="23"/>
      <c r="G275" s="22"/>
      <c r="H275" s="22"/>
      <c r="I275" s="22"/>
      <c r="J275" s="21" t="s">
        <v>361</v>
      </c>
      <c r="K275" s="21" t="s">
        <v>136</v>
      </c>
      <c r="L275" s="21" t="s">
        <v>5</v>
      </c>
      <c r="M275" s="41">
        <v>42185</v>
      </c>
      <c r="O275" s="42">
        <f t="shared" si="10"/>
        <v>115</v>
      </c>
      <c r="P275" s="37">
        <v>67</v>
      </c>
      <c r="Q275" s="38" t="str">
        <f t="shared" si="11"/>
        <v>Ü-60</v>
      </c>
    </row>
    <row r="276" spans="1:18" ht="15">
      <c r="A276" s="23"/>
      <c r="B276" s="24"/>
      <c r="C276" s="21"/>
      <c r="D276" s="35"/>
      <c r="E276" s="23"/>
      <c r="F276" s="23"/>
      <c r="G276" s="22"/>
      <c r="H276" s="22"/>
      <c r="I276" s="22"/>
      <c r="J276" s="21" t="s">
        <v>360</v>
      </c>
      <c r="K276" s="21" t="s">
        <v>164</v>
      </c>
      <c r="L276" s="21" t="s">
        <v>5</v>
      </c>
      <c r="M276" s="41">
        <v>42185</v>
      </c>
      <c r="O276" s="42">
        <f t="shared" si="10"/>
        <v>115</v>
      </c>
      <c r="P276" s="37">
        <v>55</v>
      </c>
      <c r="Q276" s="38" t="str">
        <f t="shared" si="11"/>
        <v>Ü-50</v>
      </c>
    </row>
    <row r="277" spans="1:18" ht="15">
      <c r="A277" s="23"/>
      <c r="B277" s="24"/>
      <c r="C277" s="21"/>
      <c r="D277" s="35"/>
      <c r="E277" s="23"/>
      <c r="F277" s="23"/>
      <c r="G277" s="22"/>
      <c r="H277" s="22"/>
      <c r="I277" s="22"/>
      <c r="J277" s="21" t="s">
        <v>359</v>
      </c>
      <c r="K277" s="21" t="s">
        <v>358</v>
      </c>
      <c r="L277" s="21"/>
      <c r="M277" s="41">
        <v>42185</v>
      </c>
      <c r="O277" s="42">
        <f t="shared" si="10"/>
        <v>115</v>
      </c>
      <c r="P277" s="37">
        <v>60</v>
      </c>
      <c r="Q277" s="38" t="str">
        <f t="shared" si="11"/>
        <v>Ü-50</v>
      </c>
      <c r="R277" s="32"/>
    </row>
    <row r="278" spans="1:18" ht="15">
      <c r="A278" s="23"/>
      <c r="B278" s="24"/>
      <c r="C278" s="21"/>
      <c r="D278" s="35"/>
      <c r="E278" s="23"/>
      <c r="F278" s="23"/>
      <c r="G278" s="22"/>
      <c r="H278" s="22"/>
      <c r="I278" s="22"/>
      <c r="J278" s="21" t="s">
        <v>357</v>
      </c>
      <c r="K278" s="21" t="s">
        <v>356</v>
      </c>
      <c r="L278" s="21"/>
      <c r="M278" s="41">
        <v>42185</v>
      </c>
      <c r="O278" s="42">
        <f t="shared" si="10"/>
        <v>115</v>
      </c>
      <c r="P278" s="37">
        <v>60</v>
      </c>
      <c r="Q278" s="38" t="str">
        <f t="shared" si="11"/>
        <v>Ü-50</v>
      </c>
      <c r="R278" s="32"/>
    </row>
    <row r="279" spans="1:18" ht="15">
      <c r="A279" s="23"/>
      <c r="B279" s="24"/>
      <c r="C279" s="21"/>
      <c r="D279" s="35"/>
      <c r="E279" s="23"/>
      <c r="F279" s="23"/>
      <c r="G279" s="22"/>
      <c r="H279" s="22"/>
      <c r="I279" s="22"/>
      <c r="J279" s="21" t="s">
        <v>355</v>
      </c>
      <c r="K279" s="21" t="s">
        <v>78</v>
      </c>
      <c r="L279" s="21"/>
      <c r="M279" s="41">
        <v>42185</v>
      </c>
      <c r="O279" s="42">
        <f t="shared" si="10"/>
        <v>115</v>
      </c>
      <c r="P279" s="37">
        <v>69</v>
      </c>
      <c r="Q279" s="38" t="str">
        <f t="shared" si="11"/>
        <v>Ü-60</v>
      </c>
    </row>
    <row r="280" spans="1:18" ht="15">
      <c r="A280" s="23"/>
      <c r="B280" s="24"/>
      <c r="C280" s="21"/>
      <c r="D280" s="35"/>
      <c r="E280" s="23"/>
      <c r="F280" s="23"/>
      <c r="G280" s="22"/>
      <c r="H280" s="22"/>
      <c r="I280" s="22"/>
      <c r="J280" s="21" t="s">
        <v>354</v>
      </c>
      <c r="K280" s="21" t="s">
        <v>63</v>
      </c>
      <c r="L280" s="21"/>
      <c r="M280" s="41">
        <v>42185</v>
      </c>
      <c r="O280" s="42">
        <f t="shared" si="10"/>
        <v>115</v>
      </c>
      <c r="P280" s="37">
        <v>68</v>
      </c>
      <c r="Q280" s="38" t="str">
        <f t="shared" si="11"/>
        <v>Ü-60</v>
      </c>
    </row>
    <row r="281" spans="1:18" ht="15">
      <c r="A281" s="23"/>
      <c r="B281" s="24"/>
      <c r="C281" s="21"/>
      <c r="D281" s="35"/>
      <c r="E281" s="23"/>
      <c r="F281" s="23"/>
      <c r="G281" s="22"/>
      <c r="H281" s="22"/>
      <c r="I281" s="22"/>
      <c r="J281" s="21" t="s">
        <v>353</v>
      </c>
      <c r="K281" s="21" t="s">
        <v>12</v>
      </c>
      <c r="L281" s="21" t="s">
        <v>5</v>
      </c>
      <c r="M281" s="41">
        <v>42185</v>
      </c>
      <c r="O281" s="42">
        <f t="shared" si="10"/>
        <v>115</v>
      </c>
      <c r="P281" s="37">
        <v>52</v>
      </c>
      <c r="Q281" s="38" t="str">
        <f t="shared" si="11"/>
        <v>Ü-50</v>
      </c>
    </row>
    <row r="282" spans="1:18" ht="15">
      <c r="A282" s="23"/>
      <c r="B282" s="24"/>
      <c r="C282" s="21"/>
      <c r="D282" s="35"/>
      <c r="E282" s="23"/>
      <c r="F282" s="23"/>
      <c r="G282" s="22"/>
      <c r="H282" s="22"/>
      <c r="I282" s="22"/>
      <c r="J282" s="21" t="s">
        <v>352</v>
      </c>
      <c r="K282" s="21" t="s">
        <v>351</v>
      </c>
      <c r="L282" s="21"/>
      <c r="M282" s="41">
        <v>42185</v>
      </c>
      <c r="O282" s="42">
        <f t="shared" si="10"/>
        <v>115</v>
      </c>
      <c r="P282" s="37">
        <v>58</v>
      </c>
      <c r="Q282" s="38" t="str">
        <f t="shared" si="11"/>
        <v>Ü-50</v>
      </c>
    </row>
    <row r="283" spans="1:18" ht="15">
      <c r="A283" s="23"/>
      <c r="B283" s="24"/>
      <c r="C283" s="21"/>
      <c r="D283" s="35"/>
      <c r="E283" s="23"/>
      <c r="F283" s="23"/>
      <c r="G283" s="22"/>
      <c r="H283" s="22"/>
      <c r="I283" s="22"/>
      <c r="J283" s="21" t="s">
        <v>352</v>
      </c>
      <c r="K283" s="21" t="s">
        <v>178</v>
      </c>
      <c r="L283" s="21" t="s">
        <v>5</v>
      </c>
      <c r="M283" s="41">
        <v>42185</v>
      </c>
      <c r="O283" s="42">
        <f t="shared" si="10"/>
        <v>115</v>
      </c>
      <c r="P283" s="37">
        <v>29</v>
      </c>
      <c r="Q283" s="38" t="str">
        <f t="shared" si="11"/>
        <v>AK</v>
      </c>
    </row>
    <row r="284" spans="1:18" ht="15">
      <c r="A284" s="23"/>
      <c r="B284" s="24"/>
      <c r="C284" s="21"/>
      <c r="D284" s="35"/>
      <c r="E284" s="23"/>
      <c r="F284" s="23"/>
      <c r="G284" s="22"/>
      <c r="H284" s="22"/>
      <c r="I284" s="22"/>
      <c r="J284" s="21" t="s">
        <v>352</v>
      </c>
      <c r="K284" s="21" t="s">
        <v>78</v>
      </c>
      <c r="L284" s="21"/>
      <c r="M284" s="41">
        <v>42185</v>
      </c>
      <c r="O284" s="42">
        <f t="shared" si="10"/>
        <v>115</v>
      </c>
      <c r="P284" s="37">
        <v>58</v>
      </c>
      <c r="Q284" s="38" t="str">
        <f t="shared" si="11"/>
        <v>Ü-50</v>
      </c>
    </row>
    <row r="285" spans="1:18" ht="15">
      <c r="A285" s="23"/>
      <c r="B285" s="24"/>
      <c r="C285" s="21"/>
      <c r="D285" s="35"/>
      <c r="E285" s="23"/>
      <c r="F285" s="23"/>
      <c r="G285" s="22"/>
      <c r="H285" s="22"/>
      <c r="I285" s="22"/>
      <c r="J285" s="21" t="s">
        <v>349</v>
      </c>
      <c r="K285" s="21" t="s">
        <v>350</v>
      </c>
      <c r="L285" s="21"/>
      <c r="M285" s="41">
        <v>42185</v>
      </c>
      <c r="O285" s="42">
        <f t="shared" si="10"/>
        <v>115</v>
      </c>
      <c r="P285" s="37">
        <v>51</v>
      </c>
      <c r="Q285" s="38" t="str">
        <f t="shared" si="11"/>
        <v>Ü-50</v>
      </c>
    </row>
    <row r="286" spans="1:18" ht="15">
      <c r="A286" s="23"/>
      <c r="B286" s="24"/>
      <c r="C286" s="21"/>
      <c r="D286" s="35"/>
      <c r="E286" s="23"/>
      <c r="F286" s="23"/>
      <c r="G286" s="22"/>
      <c r="H286" s="22"/>
      <c r="I286" s="22"/>
      <c r="J286" s="21" t="s">
        <v>349</v>
      </c>
      <c r="K286" s="21" t="s">
        <v>231</v>
      </c>
      <c r="L286" s="21"/>
      <c r="M286" s="41">
        <v>42185</v>
      </c>
      <c r="O286" s="42">
        <f t="shared" si="10"/>
        <v>115</v>
      </c>
      <c r="P286" s="37">
        <v>63</v>
      </c>
      <c r="Q286" s="38" t="str">
        <f t="shared" si="11"/>
        <v>Ü-60</v>
      </c>
    </row>
    <row r="287" spans="1:18" ht="15">
      <c r="A287" s="23"/>
      <c r="B287" s="24"/>
      <c r="C287" s="21"/>
      <c r="D287" s="35"/>
      <c r="E287" s="23"/>
      <c r="F287" s="23"/>
      <c r="G287" s="22"/>
      <c r="H287" s="22"/>
      <c r="I287" s="22"/>
      <c r="J287" s="21" t="s">
        <v>348</v>
      </c>
      <c r="K287" s="21" t="s">
        <v>21</v>
      </c>
      <c r="L287" s="21"/>
      <c r="M287" s="41">
        <v>42185</v>
      </c>
      <c r="O287" s="42">
        <f t="shared" si="10"/>
        <v>115</v>
      </c>
      <c r="P287" s="37">
        <v>33</v>
      </c>
      <c r="Q287" s="38" t="str">
        <f t="shared" si="11"/>
        <v>AK</v>
      </c>
    </row>
    <row r="288" spans="1:18" ht="15">
      <c r="A288" s="23"/>
      <c r="B288" s="24"/>
      <c r="C288" s="21"/>
      <c r="D288" s="35"/>
      <c r="E288" s="23"/>
      <c r="F288" s="23"/>
      <c r="G288" s="22"/>
      <c r="H288" s="22"/>
      <c r="I288" s="22"/>
      <c r="J288" s="21" t="s">
        <v>348</v>
      </c>
      <c r="K288" s="21" t="s">
        <v>18</v>
      </c>
      <c r="L288" s="21"/>
      <c r="M288" s="41">
        <v>42185</v>
      </c>
      <c r="O288" s="42">
        <f t="shared" si="10"/>
        <v>115</v>
      </c>
      <c r="P288" s="37">
        <v>61</v>
      </c>
      <c r="Q288" s="38" t="str">
        <f t="shared" si="11"/>
        <v>Ü-60</v>
      </c>
      <c r="R288" s="32"/>
    </row>
    <row r="289" spans="1:18" ht="15">
      <c r="A289" s="23"/>
      <c r="B289" s="24"/>
      <c r="C289" s="21"/>
      <c r="D289" s="35"/>
      <c r="E289" s="23"/>
      <c r="F289" s="23"/>
      <c r="G289" s="22"/>
      <c r="H289" s="22"/>
      <c r="I289" s="22"/>
      <c r="J289" s="21" t="s">
        <v>347</v>
      </c>
      <c r="K289" s="21" t="s">
        <v>31</v>
      </c>
      <c r="L289" s="21"/>
      <c r="M289" s="41">
        <v>42185</v>
      </c>
      <c r="O289" s="42">
        <f t="shared" si="10"/>
        <v>115</v>
      </c>
      <c r="P289" s="37">
        <v>68</v>
      </c>
      <c r="Q289" s="38" t="str">
        <f t="shared" si="11"/>
        <v>Ü-60</v>
      </c>
    </row>
    <row r="290" spans="1:18" ht="15">
      <c r="A290" s="23"/>
      <c r="B290" s="24"/>
      <c r="C290" s="21"/>
      <c r="D290" s="35"/>
      <c r="E290" s="23"/>
      <c r="F290" s="23"/>
      <c r="G290" s="22"/>
      <c r="H290" s="22"/>
      <c r="I290" s="22"/>
      <c r="J290" s="21" t="s">
        <v>346</v>
      </c>
      <c r="K290" s="21" t="s">
        <v>345</v>
      </c>
      <c r="L290" s="21" t="s">
        <v>5</v>
      </c>
      <c r="M290" s="41">
        <v>42185</v>
      </c>
      <c r="O290" s="42">
        <f t="shared" si="10"/>
        <v>115</v>
      </c>
      <c r="P290" s="37">
        <v>44</v>
      </c>
      <c r="Q290" s="38" t="str">
        <f t="shared" si="11"/>
        <v>AK</v>
      </c>
    </row>
    <row r="291" spans="1:18" ht="15">
      <c r="A291" s="23"/>
      <c r="B291" s="24"/>
      <c r="C291" s="21"/>
      <c r="D291" s="35"/>
      <c r="E291" s="23"/>
      <c r="F291" s="23"/>
      <c r="G291" s="22"/>
      <c r="H291" s="22"/>
      <c r="I291" s="22"/>
      <c r="J291" s="21" t="s">
        <v>344</v>
      </c>
      <c r="K291" s="21" t="s">
        <v>9</v>
      </c>
      <c r="L291" s="21"/>
      <c r="M291" s="41">
        <v>42185</v>
      </c>
      <c r="O291" s="42">
        <f t="shared" si="10"/>
        <v>115</v>
      </c>
      <c r="P291" s="37">
        <v>74</v>
      </c>
      <c r="Q291" s="38" t="str">
        <f t="shared" si="11"/>
        <v>Ü-60</v>
      </c>
    </row>
    <row r="292" spans="1:18" ht="15">
      <c r="A292" s="23"/>
      <c r="B292" s="24"/>
      <c r="C292" s="21"/>
      <c r="D292" s="35"/>
      <c r="E292" s="23"/>
      <c r="F292" s="23"/>
      <c r="G292" s="22"/>
      <c r="H292" s="22"/>
      <c r="I292" s="22"/>
      <c r="J292" s="21" t="s">
        <v>343</v>
      </c>
      <c r="K292" s="21" t="s">
        <v>23</v>
      </c>
      <c r="L292" s="21" t="s">
        <v>5</v>
      </c>
      <c r="M292" s="41">
        <v>42185</v>
      </c>
      <c r="O292" s="42">
        <f t="shared" si="10"/>
        <v>115</v>
      </c>
      <c r="P292" s="37">
        <v>53</v>
      </c>
      <c r="Q292" s="38" t="str">
        <f t="shared" si="11"/>
        <v>Ü-50</v>
      </c>
    </row>
    <row r="293" spans="1:18" ht="15">
      <c r="A293" s="23"/>
      <c r="B293" s="24"/>
      <c r="C293" s="21"/>
      <c r="D293" s="35"/>
      <c r="E293" s="23"/>
      <c r="F293" s="23"/>
      <c r="G293" s="22"/>
      <c r="H293" s="22"/>
      <c r="I293" s="22"/>
      <c r="J293" s="21" t="s">
        <v>342</v>
      </c>
      <c r="K293" s="21" t="s">
        <v>25</v>
      </c>
      <c r="L293" s="21"/>
      <c r="M293" s="41">
        <v>42185</v>
      </c>
      <c r="O293" s="42">
        <f t="shared" si="10"/>
        <v>115</v>
      </c>
      <c r="P293" s="37">
        <v>62</v>
      </c>
      <c r="Q293" s="38" t="str">
        <f t="shared" si="11"/>
        <v>Ü-60</v>
      </c>
    </row>
    <row r="294" spans="1:18" ht="15">
      <c r="A294" s="23"/>
      <c r="B294" s="24"/>
      <c r="C294" s="21"/>
      <c r="D294" s="35"/>
      <c r="E294" s="23"/>
      <c r="F294" s="23"/>
      <c r="G294" s="22"/>
      <c r="H294" s="22"/>
      <c r="I294" s="22"/>
      <c r="J294" s="21" t="s">
        <v>341</v>
      </c>
      <c r="K294" s="21" t="s">
        <v>340</v>
      </c>
      <c r="L294" s="21"/>
      <c r="M294" s="41">
        <v>42185</v>
      </c>
      <c r="O294" s="42">
        <f t="shared" si="10"/>
        <v>115</v>
      </c>
      <c r="P294" s="37">
        <v>68</v>
      </c>
      <c r="Q294" s="38" t="str">
        <f t="shared" si="11"/>
        <v>Ü-60</v>
      </c>
    </row>
    <row r="295" spans="1:18" ht="15">
      <c r="A295" s="23"/>
      <c r="B295" s="24"/>
      <c r="C295" s="21"/>
      <c r="D295" s="35"/>
      <c r="E295" s="23"/>
      <c r="F295" s="23"/>
      <c r="G295" s="22"/>
      <c r="H295" s="22"/>
      <c r="I295" s="22"/>
      <c r="J295" s="21" t="s">
        <v>339</v>
      </c>
      <c r="K295" s="21" t="s">
        <v>173</v>
      </c>
      <c r="L295" s="21"/>
      <c r="M295" s="41">
        <v>42185</v>
      </c>
      <c r="O295" s="42">
        <f t="shared" si="10"/>
        <v>115</v>
      </c>
      <c r="P295" s="37">
        <v>72</v>
      </c>
      <c r="Q295" s="38" t="str">
        <f t="shared" si="11"/>
        <v>Ü-60</v>
      </c>
    </row>
    <row r="296" spans="1:18" ht="15">
      <c r="A296" s="23"/>
      <c r="B296" s="24"/>
      <c r="C296" s="21"/>
      <c r="D296" s="35"/>
      <c r="E296" s="23"/>
      <c r="F296" s="23"/>
      <c r="G296" s="22"/>
      <c r="H296" s="22"/>
      <c r="I296" s="22"/>
      <c r="J296" s="21" t="s">
        <v>338</v>
      </c>
      <c r="K296" s="21" t="s">
        <v>337</v>
      </c>
      <c r="L296" s="21"/>
      <c r="M296" s="41">
        <v>42185</v>
      </c>
      <c r="O296" s="42">
        <f t="shared" si="10"/>
        <v>115</v>
      </c>
      <c r="P296" s="37">
        <v>63</v>
      </c>
      <c r="Q296" s="38" t="str">
        <f t="shared" si="11"/>
        <v>Ü-60</v>
      </c>
    </row>
    <row r="297" spans="1:18" ht="15">
      <c r="A297" s="23"/>
      <c r="B297" s="24"/>
      <c r="C297" s="21"/>
      <c r="D297" s="35"/>
      <c r="E297" s="23"/>
      <c r="F297" s="23"/>
      <c r="G297" s="22"/>
      <c r="H297" s="22"/>
      <c r="I297" s="22"/>
      <c r="J297" s="21" t="s">
        <v>336</v>
      </c>
      <c r="K297" s="21" t="s">
        <v>335</v>
      </c>
      <c r="L297" s="21"/>
      <c r="M297" s="41">
        <v>42185</v>
      </c>
      <c r="O297" s="42">
        <f t="shared" si="10"/>
        <v>115</v>
      </c>
      <c r="P297" s="37">
        <v>66</v>
      </c>
      <c r="Q297" s="38" t="str">
        <f t="shared" si="11"/>
        <v>Ü-60</v>
      </c>
    </row>
    <row r="298" spans="1:18" ht="15">
      <c r="A298" s="23"/>
      <c r="B298" s="24"/>
      <c r="C298" s="21"/>
      <c r="D298" s="35"/>
      <c r="E298" s="23"/>
      <c r="F298" s="23"/>
      <c r="G298" s="22"/>
      <c r="H298" s="22"/>
      <c r="I298" s="22"/>
      <c r="J298" s="21" t="s">
        <v>334</v>
      </c>
      <c r="K298" s="21" t="s">
        <v>28</v>
      </c>
      <c r="L298" s="21" t="s">
        <v>5</v>
      </c>
      <c r="M298" s="41">
        <v>42185</v>
      </c>
      <c r="O298" s="42">
        <f t="shared" si="10"/>
        <v>115</v>
      </c>
      <c r="P298" s="37">
        <v>58</v>
      </c>
      <c r="Q298" s="38" t="str">
        <f t="shared" si="11"/>
        <v>Ü-50</v>
      </c>
    </row>
    <row r="299" spans="1:18" ht="15">
      <c r="A299" s="23"/>
      <c r="B299" s="24"/>
      <c r="C299" s="21"/>
      <c r="D299" s="35"/>
      <c r="E299" s="23"/>
      <c r="F299" s="23"/>
      <c r="G299" s="22"/>
      <c r="H299" s="22"/>
      <c r="I299" s="22"/>
      <c r="J299" s="21" t="s">
        <v>333</v>
      </c>
      <c r="K299" s="21" t="s">
        <v>92</v>
      </c>
      <c r="L299" s="21"/>
      <c r="M299" s="41">
        <v>42185</v>
      </c>
      <c r="O299" s="42">
        <f t="shared" si="10"/>
        <v>115</v>
      </c>
      <c r="P299" s="37">
        <v>65</v>
      </c>
      <c r="Q299" s="38" t="str">
        <f t="shared" si="11"/>
        <v>Ü-60</v>
      </c>
    </row>
    <row r="300" spans="1:18" ht="15">
      <c r="A300" s="23"/>
      <c r="B300" s="24"/>
      <c r="C300" s="21"/>
      <c r="D300" s="35"/>
      <c r="E300" s="23"/>
      <c r="F300" s="23"/>
      <c r="G300" s="22"/>
      <c r="H300" s="22"/>
      <c r="I300" s="22"/>
      <c r="J300" s="21" t="s">
        <v>332</v>
      </c>
      <c r="K300" s="21" t="s">
        <v>78</v>
      </c>
      <c r="L300" s="21" t="s">
        <v>5</v>
      </c>
      <c r="M300" s="41">
        <v>42185</v>
      </c>
      <c r="O300" s="42">
        <f t="shared" si="10"/>
        <v>115</v>
      </c>
      <c r="P300" s="37">
        <v>48</v>
      </c>
      <c r="Q300" s="38" t="str">
        <f t="shared" si="11"/>
        <v>AK</v>
      </c>
    </row>
    <row r="301" spans="1:18" ht="15">
      <c r="A301" s="23"/>
      <c r="B301" s="24"/>
      <c r="C301" s="21"/>
      <c r="D301" s="35"/>
      <c r="E301" s="23"/>
      <c r="F301" s="23"/>
      <c r="G301" s="22"/>
      <c r="H301" s="22"/>
      <c r="I301" s="22"/>
      <c r="J301" s="21" t="s">
        <v>331</v>
      </c>
      <c r="K301" s="21" t="s">
        <v>173</v>
      </c>
      <c r="L301" s="21" t="s">
        <v>5</v>
      </c>
      <c r="M301" s="41">
        <v>42185</v>
      </c>
      <c r="O301" s="42">
        <f t="shared" si="10"/>
        <v>115</v>
      </c>
      <c r="P301" s="37">
        <v>67</v>
      </c>
      <c r="Q301" s="38" t="str">
        <f t="shared" si="11"/>
        <v>Ü-60</v>
      </c>
    </row>
    <row r="302" spans="1:18" ht="15">
      <c r="A302" s="23"/>
      <c r="B302" s="24"/>
      <c r="C302" s="21"/>
      <c r="D302" s="35"/>
      <c r="E302" s="23"/>
      <c r="F302" s="23"/>
      <c r="G302" s="22"/>
      <c r="H302" s="22"/>
      <c r="I302" s="22"/>
      <c r="J302" s="21" t="s">
        <v>330</v>
      </c>
      <c r="K302" s="21" t="s">
        <v>130</v>
      </c>
      <c r="L302" s="21"/>
      <c r="M302" s="41">
        <v>42185</v>
      </c>
      <c r="O302" s="42">
        <f t="shared" si="10"/>
        <v>115</v>
      </c>
      <c r="P302" s="37">
        <v>52</v>
      </c>
      <c r="Q302" s="38" t="str">
        <f t="shared" si="11"/>
        <v>Ü-50</v>
      </c>
    </row>
    <row r="303" spans="1:18" ht="15">
      <c r="A303" s="23"/>
      <c r="B303" s="24"/>
      <c r="C303" s="21"/>
      <c r="D303" s="35"/>
      <c r="E303" s="23"/>
      <c r="F303" s="23"/>
      <c r="G303" s="22"/>
      <c r="H303" s="22"/>
      <c r="I303" s="22"/>
      <c r="J303" s="21" t="s">
        <v>24</v>
      </c>
      <c r="K303" s="21" t="s">
        <v>63</v>
      </c>
      <c r="L303" s="21"/>
      <c r="M303" s="41">
        <v>42185</v>
      </c>
      <c r="O303" s="42">
        <f t="shared" si="10"/>
        <v>115</v>
      </c>
      <c r="P303" s="37">
        <v>73</v>
      </c>
      <c r="Q303" s="38" t="str">
        <f t="shared" si="11"/>
        <v>Ü-60</v>
      </c>
    </row>
    <row r="304" spans="1:18" ht="15">
      <c r="A304" s="23"/>
      <c r="B304" s="24"/>
      <c r="C304" s="21"/>
      <c r="D304" s="35"/>
      <c r="E304" s="23"/>
      <c r="F304" s="23"/>
      <c r="G304" s="22"/>
      <c r="H304" s="22"/>
      <c r="I304" s="22"/>
      <c r="J304" s="21" t="s">
        <v>192</v>
      </c>
      <c r="K304" s="21" t="s">
        <v>25</v>
      </c>
      <c r="L304" s="21" t="s">
        <v>5</v>
      </c>
      <c r="M304" s="41">
        <v>42185</v>
      </c>
      <c r="O304" s="42">
        <f t="shared" si="10"/>
        <v>115</v>
      </c>
      <c r="P304" s="37">
        <v>59</v>
      </c>
      <c r="Q304" s="38" t="str">
        <f t="shared" si="11"/>
        <v>Ü-50</v>
      </c>
      <c r="R304" s="32"/>
    </row>
    <row r="305" spans="1:17" ht="15">
      <c r="A305" s="23"/>
      <c r="B305" s="24"/>
      <c r="C305" s="21"/>
      <c r="D305" s="35"/>
      <c r="E305" s="23"/>
      <c r="F305" s="23"/>
      <c r="G305" s="22"/>
      <c r="H305" s="22"/>
      <c r="I305" s="22"/>
      <c r="J305" s="21" t="s">
        <v>329</v>
      </c>
      <c r="K305" s="21" t="s">
        <v>92</v>
      </c>
      <c r="L305" s="21"/>
      <c r="M305" s="41">
        <v>42185</v>
      </c>
      <c r="O305" s="42">
        <f t="shared" si="10"/>
        <v>115</v>
      </c>
      <c r="P305" s="37">
        <v>73</v>
      </c>
      <c r="Q305" s="38" t="str">
        <f t="shared" si="11"/>
        <v>Ü-60</v>
      </c>
    </row>
    <row r="306" spans="1:17" ht="15">
      <c r="A306" s="23"/>
      <c r="B306" s="24"/>
      <c r="C306" s="21"/>
      <c r="D306" s="35"/>
      <c r="E306" s="23"/>
      <c r="F306" s="23"/>
      <c r="G306" s="22"/>
      <c r="H306" s="22"/>
      <c r="I306" s="22"/>
      <c r="J306" s="21" t="s">
        <v>328</v>
      </c>
      <c r="K306" s="21" t="s">
        <v>18</v>
      </c>
      <c r="L306" s="21"/>
      <c r="M306" s="41">
        <v>42185</v>
      </c>
      <c r="O306" s="42">
        <f t="shared" si="10"/>
        <v>115</v>
      </c>
      <c r="P306" s="37">
        <v>62</v>
      </c>
      <c r="Q306" s="38" t="str">
        <f t="shared" si="11"/>
        <v>Ü-60</v>
      </c>
    </row>
    <row r="307" spans="1:17" ht="15">
      <c r="A307" s="23"/>
      <c r="B307" s="24"/>
      <c r="C307" s="21"/>
      <c r="D307" s="35"/>
      <c r="E307" s="23"/>
      <c r="F307" s="23"/>
      <c r="G307" s="22"/>
      <c r="H307" s="22"/>
      <c r="I307" s="22"/>
      <c r="J307" s="21" t="s">
        <v>327</v>
      </c>
      <c r="K307" s="21" t="s">
        <v>31</v>
      </c>
      <c r="L307" s="21"/>
      <c r="M307" s="41">
        <v>42185</v>
      </c>
      <c r="O307" s="42">
        <f t="shared" si="10"/>
        <v>115</v>
      </c>
      <c r="P307" s="37">
        <v>53</v>
      </c>
      <c r="Q307" s="38" t="str">
        <f t="shared" si="11"/>
        <v>Ü-50</v>
      </c>
    </row>
    <row r="308" spans="1:17" ht="15">
      <c r="A308" s="23"/>
      <c r="B308" s="24"/>
      <c r="C308" s="21"/>
      <c r="D308" s="35"/>
      <c r="E308" s="23"/>
      <c r="F308" s="23"/>
      <c r="G308" s="22"/>
      <c r="H308" s="22"/>
      <c r="I308" s="22"/>
      <c r="J308" s="21" t="s">
        <v>326</v>
      </c>
      <c r="K308" s="21" t="s">
        <v>164</v>
      </c>
      <c r="L308" s="21"/>
      <c r="M308" s="41">
        <v>42185</v>
      </c>
      <c r="O308" s="42">
        <f t="shared" si="10"/>
        <v>115</v>
      </c>
      <c r="P308" s="37">
        <v>54</v>
      </c>
      <c r="Q308" s="38" t="str">
        <f t="shared" si="11"/>
        <v>Ü-50</v>
      </c>
    </row>
    <row r="309" spans="1:17" ht="15">
      <c r="A309" s="23"/>
      <c r="B309" s="24"/>
      <c r="C309" s="21"/>
      <c r="D309" s="35"/>
      <c r="E309" s="23"/>
      <c r="F309" s="23"/>
      <c r="G309" s="22"/>
      <c r="H309" s="22"/>
      <c r="I309" s="22"/>
      <c r="J309" s="21" t="s">
        <v>325</v>
      </c>
      <c r="K309" s="21" t="s">
        <v>31</v>
      </c>
      <c r="L309" s="21" t="s">
        <v>5</v>
      </c>
      <c r="M309" s="41">
        <v>42185</v>
      </c>
      <c r="O309" s="42">
        <f t="shared" si="10"/>
        <v>115</v>
      </c>
      <c r="P309" s="37">
        <v>81</v>
      </c>
      <c r="Q309" s="38" t="str">
        <f t="shared" si="11"/>
        <v>Ü-60</v>
      </c>
    </row>
    <row r="310" spans="1:17" ht="15">
      <c r="A310" s="23"/>
      <c r="B310" s="24"/>
      <c r="C310" s="21"/>
      <c r="D310" s="35"/>
      <c r="E310" s="23"/>
      <c r="F310" s="23"/>
      <c r="G310" s="22"/>
      <c r="H310" s="22"/>
      <c r="I310" s="22"/>
      <c r="J310" s="21" t="s">
        <v>324</v>
      </c>
      <c r="K310" s="21" t="s">
        <v>323</v>
      </c>
      <c r="L310" s="21"/>
      <c r="M310" s="41">
        <v>42185</v>
      </c>
      <c r="O310" s="42">
        <f t="shared" si="10"/>
        <v>115</v>
      </c>
      <c r="P310" s="37">
        <v>57</v>
      </c>
      <c r="Q310" s="38" t="str">
        <f t="shared" si="11"/>
        <v>Ü-50</v>
      </c>
    </row>
    <row r="311" spans="1:17" ht="15">
      <c r="A311" s="23"/>
      <c r="B311" s="24"/>
      <c r="C311" s="21"/>
      <c r="D311" s="35"/>
      <c r="E311" s="23"/>
      <c r="F311" s="23"/>
      <c r="G311" s="22"/>
      <c r="H311" s="22"/>
      <c r="I311" s="22"/>
      <c r="J311" s="21" t="s">
        <v>322</v>
      </c>
      <c r="K311" s="21" t="s">
        <v>321</v>
      </c>
      <c r="L311" s="21" t="s">
        <v>5</v>
      </c>
      <c r="M311" s="41">
        <v>42185</v>
      </c>
      <c r="O311" s="42">
        <f t="shared" si="10"/>
        <v>115</v>
      </c>
      <c r="P311" s="37">
        <v>68</v>
      </c>
      <c r="Q311" s="38" t="str">
        <f t="shared" si="11"/>
        <v>Ü-60</v>
      </c>
    </row>
    <row r="312" spans="1:17" ht="15">
      <c r="A312" s="23"/>
      <c r="B312" s="26"/>
      <c r="C312" s="21"/>
      <c r="D312" s="35"/>
      <c r="E312" s="23"/>
      <c r="F312" s="23"/>
      <c r="G312" s="22"/>
      <c r="H312" s="22"/>
      <c r="I312" s="22"/>
      <c r="J312" s="21" t="s">
        <v>70</v>
      </c>
      <c r="K312" s="21" t="s">
        <v>16</v>
      </c>
      <c r="L312" s="21"/>
      <c r="M312" s="41">
        <v>42185</v>
      </c>
      <c r="O312" s="42">
        <f t="shared" si="10"/>
        <v>115</v>
      </c>
      <c r="P312" s="37">
        <v>64</v>
      </c>
      <c r="Q312" s="38" t="str">
        <f t="shared" si="11"/>
        <v>Ü-60</v>
      </c>
    </row>
    <row r="313" spans="1:17" ht="15">
      <c r="A313" s="23"/>
      <c r="B313" s="26"/>
      <c r="C313" s="21"/>
      <c r="D313" s="35"/>
      <c r="E313" s="23"/>
      <c r="F313" s="23"/>
      <c r="G313" s="22"/>
      <c r="H313" s="22"/>
      <c r="I313" s="22"/>
      <c r="J313" s="21" t="s">
        <v>320</v>
      </c>
      <c r="K313" s="21" t="s">
        <v>78</v>
      </c>
      <c r="L313" s="21" t="s">
        <v>5</v>
      </c>
      <c r="M313" s="41">
        <v>42185</v>
      </c>
      <c r="O313" s="42">
        <f t="shared" si="10"/>
        <v>115</v>
      </c>
      <c r="P313" s="37">
        <v>49</v>
      </c>
      <c r="Q313" s="38" t="str">
        <f t="shared" si="11"/>
        <v>AK</v>
      </c>
    </row>
    <row r="314" spans="1:17" ht="15">
      <c r="A314" s="23"/>
      <c r="B314" s="26"/>
      <c r="C314" s="21"/>
      <c r="D314" s="35"/>
      <c r="E314" s="23"/>
      <c r="F314" s="23"/>
      <c r="G314" s="22"/>
      <c r="H314" s="22"/>
      <c r="I314" s="22"/>
      <c r="J314" s="21" t="s">
        <v>319</v>
      </c>
      <c r="K314" s="21" t="s">
        <v>101</v>
      </c>
      <c r="L314" s="21" t="s">
        <v>5</v>
      </c>
      <c r="M314" s="41">
        <v>42185</v>
      </c>
      <c r="O314" s="42">
        <f t="shared" si="10"/>
        <v>115</v>
      </c>
      <c r="P314" s="37">
        <v>36</v>
      </c>
      <c r="Q314" s="38" t="str">
        <f t="shared" si="11"/>
        <v>AK</v>
      </c>
    </row>
    <row r="315" spans="1:17" ht="15">
      <c r="A315" s="23"/>
      <c r="B315" s="26"/>
      <c r="C315" s="21"/>
      <c r="D315" s="35"/>
      <c r="E315" s="23"/>
      <c r="F315" s="23"/>
      <c r="G315" s="22"/>
      <c r="H315" s="22"/>
      <c r="I315" s="22"/>
      <c r="J315" s="21" t="s">
        <v>318</v>
      </c>
      <c r="K315" s="21" t="s">
        <v>317</v>
      </c>
      <c r="L315" s="21" t="s">
        <v>5</v>
      </c>
      <c r="M315" s="41">
        <v>42185</v>
      </c>
      <c r="O315" s="42">
        <f t="shared" si="10"/>
        <v>115</v>
      </c>
      <c r="P315" s="37">
        <v>30</v>
      </c>
      <c r="Q315" s="38" t="str">
        <f t="shared" si="11"/>
        <v>AK</v>
      </c>
    </row>
    <row r="316" spans="1:17" ht="15">
      <c r="A316" s="23"/>
      <c r="B316" s="24"/>
      <c r="C316" s="21"/>
      <c r="D316" s="35"/>
      <c r="E316" s="23"/>
      <c r="F316" s="23"/>
      <c r="G316" s="22"/>
      <c r="H316" s="22"/>
      <c r="I316" s="22"/>
      <c r="J316" s="21" t="s">
        <v>316</v>
      </c>
      <c r="K316" s="21" t="s">
        <v>21</v>
      </c>
      <c r="L316" s="21"/>
      <c r="M316" s="41">
        <v>42185</v>
      </c>
      <c r="O316" s="42">
        <f t="shared" si="10"/>
        <v>115</v>
      </c>
      <c r="P316" s="37">
        <v>37</v>
      </c>
      <c r="Q316" s="38" t="str">
        <f t="shared" si="11"/>
        <v>AK</v>
      </c>
    </row>
    <row r="317" spans="1:17" ht="15">
      <c r="A317" s="23"/>
      <c r="B317" s="24"/>
      <c r="C317" s="21"/>
      <c r="D317" s="35"/>
      <c r="E317" s="23"/>
      <c r="F317" s="23"/>
      <c r="G317" s="22"/>
      <c r="H317" s="22"/>
      <c r="I317" s="22"/>
      <c r="J317" s="21" t="s">
        <v>288</v>
      </c>
      <c r="K317" s="21" t="s">
        <v>136</v>
      </c>
      <c r="L317" s="21" t="s">
        <v>5</v>
      </c>
      <c r="M317" s="41">
        <v>42185</v>
      </c>
      <c r="O317" s="42">
        <f t="shared" si="10"/>
        <v>115</v>
      </c>
      <c r="P317" s="37">
        <v>50</v>
      </c>
      <c r="Q317" s="38" t="str">
        <f t="shared" si="11"/>
        <v>AK</v>
      </c>
    </row>
    <row r="318" spans="1:17" ht="15">
      <c r="A318" s="23"/>
      <c r="B318" s="24"/>
      <c r="C318" s="21"/>
      <c r="D318" s="35"/>
      <c r="E318" s="23"/>
      <c r="F318" s="23"/>
      <c r="G318" s="22"/>
      <c r="H318" s="22"/>
      <c r="I318" s="22"/>
      <c r="J318" s="21" t="s">
        <v>314</v>
      </c>
      <c r="K318" s="21" t="s">
        <v>12</v>
      </c>
      <c r="L318" s="21" t="s">
        <v>5</v>
      </c>
      <c r="M318" s="41">
        <v>42185</v>
      </c>
      <c r="O318" s="42">
        <f t="shared" si="10"/>
        <v>115</v>
      </c>
      <c r="P318" s="37">
        <v>54</v>
      </c>
      <c r="Q318" s="38" t="str">
        <f t="shared" si="11"/>
        <v>Ü-50</v>
      </c>
    </row>
    <row r="319" spans="1:17" ht="15">
      <c r="A319" s="23"/>
      <c r="B319" s="24"/>
      <c r="C319" s="21"/>
      <c r="D319" s="35"/>
      <c r="E319" s="23"/>
      <c r="F319" s="23"/>
      <c r="G319" s="22"/>
      <c r="H319" s="22"/>
      <c r="I319" s="22"/>
      <c r="J319" s="21" t="s">
        <v>313</v>
      </c>
      <c r="K319" s="21" t="s">
        <v>146</v>
      </c>
      <c r="L319" s="21" t="s">
        <v>5</v>
      </c>
      <c r="M319" s="41">
        <v>42185</v>
      </c>
      <c r="O319" s="42">
        <f t="shared" si="10"/>
        <v>115</v>
      </c>
      <c r="P319" s="37">
        <v>25</v>
      </c>
      <c r="Q319" s="38" t="str">
        <f t="shared" si="11"/>
        <v>AK</v>
      </c>
    </row>
    <row r="320" spans="1:17" ht="15">
      <c r="A320" s="23"/>
      <c r="B320" s="24"/>
      <c r="C320" s="21"/>
      <c r="D320" s="35"/>
      <c r="E320" s="23"/>
      <c r="F320" s="23"/>
      <c r="G320" s="22"/>
      <c r="H320" s="22"/>
      <c r="I320" s="22"/>
      <c r="J320" s="21" t="s">
        <v>218</v>
      </c>
      <c r="K320" s="21" t="s">
        <v>48</v>
      </c>
      <c r="L320" s="21" t="s">
        <v>5</v>
      </c>
      <c r="M320" s="41">
        <v>42185</v>
      </c>
      <c r="O320" s="42">
        <f t="shared" si="10"/>
        <v>115</v>
      </c>
      <c r="P320" s="37">
        <v>65</v>
      </c>
      <c r="Q320" s="38" t="str">
        <f t="shared" si="11"/>
        <v>Ü-60</v>
      </c>
    </row>
    <row r="321" spans="1:17" ht="15">
      <c r="A321" s="23"/>
      <c r="B321" s="24"/>
      <c r="C321" s="21"/>
      <c r="D321" s="35"/>
      <c r="E321" s="23"/>
      <c r="F321" s="23"/>
      <c r="G321" s="22"/>
      <c r="H321" s="22"/>
      <c r="I321" s="22"/>
      <c r="J321" s="21" t="s">
        <v>47</v>
      </c>
      <c r="K321" s="21" t="s">
        <v>46</v>
      </c>
      <c r="L321" s="21" t="s">
        <v>5</v>
      </c>
      <c r="M321" s="41">
        <v>42185</v>
      </c>
      <c r="O321" s="42">
        <f t="shared" si="10"/>
        <v>115</v>
      </c>
      <c r="P321" s="37">
        <v>53</v>
      </c>
      <c r="Q321" s="38" t="str">
        <f t="shared" si="11"/>
        <v>Ü-50</v>
      </c>
    </row>
    <row r="322" spans="1:17" ht="15">
      <c r="A322" s="23"/>
      <c r="B322" s="24"/>
      <c r="C322" s="21"/>
      <c r="D322" s="35"/>
      <c r="E322" s="23"/>
      <c r="F322" s="23"/>
      <c r="G322" s="22"/>
      <c r="H322" s="22"/>
      <c r="I322" s="22"/>
      <c r="J322" s="21" t="s">
        <v>310</v>
      </c>
      <c r="K322" s="21" t="s">
        <v>9</v>
      </c>
      <c r="L322" s="21"/>
      <c r="M322" s="41">
        <v>42185</v>
      </c>
      <c r="O322" s="42">
        <f t="shared" si="10"/>
        <v>115</v>
      </c>
      <c r="P322" s="37">
        <v>76</v>
      </c>
      <c r="Q322" s="38" t="str">
        <f t="shared" si="11"/>
        <v>Ü-60</v>
      </c>
    </row>
    <row r="323" spans="1:17" ht="15">
      <c r="A323" s="23"/>
      <c r="B323" s="24"/>
      <c r="C323" s="21"/>
      <c r="D323" s="35"/>
      <c r="E323" s="23"/>
      <c r="F323" s="23"/>
      <c r="G323" s="22"/>
      <c r="H323" s="22"/>
      <c r="I323" s="22"/>
      <c r="J323" s="21" t="s">
        <v>308</v>
      </c>
      <c r="K323" s="21" t="s">
        <v>307</v>
      </c>
      <c r="L323" s="21" t="s">
        <v>5</v>
      </c>
      <c r="M323" s="41">
        <v>42185</v>
      </c>
      <c r="O323" s="42">
        <f t="shared" si="10"/>
        <v>115</v>
      </c>
      <c r="P323" s="37">
        <v>42</v>
      </c>
      <c r="Q323" s="38" t="str">
        <f t="shared" si="11"/>
        <v>AK</v>
      </c>
    </row>
    <row r="324" spans="1:17" ht="15">
      <c r="A324" s="23"/>
      <c r="B324" s="24"/>
      <c r="C324" s="21"/>
      <c r="D324" s="35"/>
      <c r="E324" s="23"/>
      <c r="F324" s="23"/>
      <c r="G324" s="22"/>
      <c r="H324" s="22"/>
      <c r="I324" s="22"/>
      <c r="J324" s="21" t="s">
        <v>308</v>
      </c>
      <c r="K324" s="21" t="s">
        <v>309</v>
      </c>
      <c r="L324" s="21" t="s">
        <v>5</v>
      </c>
      <c r="M324" s="41">
        <v>42185</v>
      </c>
      <c r="O324" s="42">
        <f t="shared" ref="O324:O387" si="12">DATEDIF(G324,M324,"y")</f>
        <v>115</v>
      </c>
      <c r="P324" s="37">
        <v>16</v>
      </c>
      <c r="Q324" s="38" t="str">
        <f t="shared" ref="Q324:Q387" si="13">IF(P324&lt;=10,"U-10",IF(P324&lt;=14,"U-14",IF(P324&lt;=18,"U-18",IF(P324&lt;=23,"U-23",IF(P324&lt;=50,"AK",IF(P324&lt;=60,"Ü-50",IF(P324&gt;=61,"Ü-60")))))))</f>
        <v>U-18</v>
      </c>
    </row>
    <row r="325" spans="1:17" ht="15">
      <c r="A325" s="23"/>
      <c r="B325" s="24"/>
      <c r="C325" s="21"/>
      <c r="D325" s="35"/>
      <c r="E325" s="23"/>
      <c r="F325" s="23"/>
      <c r="G325" s="22"/>
      <c r="H325" s="22"/>
      <c r="I325" s="22"/>
      <c r="J325" s="21" t="s">
        <v>306</v>
      </c>
      <c r="K325" s="21" t="s">
        <v>18</v>
      </c>
      <c r="L325" s="21"/>
      <c r="M325" s="41">
        <v>42185</v>
      </c>
      <c r="O325" s="42">
        <f t="shared" si="12"/>
        <v>115</v>
      </c>
      <c r="P325" s="37">
        <v>76</v>
      </c>
      <c r="Q325" s="38" t="str">
        <f t="shared" si="13"/>
        <v>Ü-60</v>
      </c>
    </row>
    <row r="326" spans="1:17" ht="15">
      <c r="A326" s="23"/>
      <c r="B326" s="24"/>
      <c r="C326" s="21"/>
      <c r="D326" s="35"/>
      <c r="E326" s="23"/>
      <c r="F326" s="23"/>
      <c r="G326" s="22"/>
      <c r="H326" s="22"/>
      <c r="I326" s="22"/>
      <c r="J326" s="21" t="s">
        <v>305</v>
      </c>
      <c r="K326" s="21" t="s">
        <v>304</v>
      </c>
      <c r="L326" s="21" t="s">
        <v>5</v>
      </c>
      <c r="M326" s="41">
        <v>42185</v>
      </c>
      <c r="O326" s="42">
        <f t="shared" si="12"/>
        <v>115</v>
      </c>
      <c r="P326" s="37">
        <v>43</v>
      </c>
      <c r="Q326" s="38" t="str">
        <f t="shared" si="13"/>
        <v>AK</v>
      </c>
    </row>
    <row r="327" spans="1:17" ht="15">
      <c r="A327" s="23"/>
      <c r="B327" s="24"/>
      <c r="C327" s="21"/>
      <c r="D327" s="35"/>
      <c r="E327" s="23"/>
      <c r="F327" s="23"/>
      <c r="G327" s="22"/>
      <c r="H327" s="22"/>
      <c r="I327" s="22"/>
      <c r="J327" s="21" t="s">
        <v>303</v>
      </c>
      <c r="K327" s="21" t="s">
        <v>302</v>
      </c>
      <c r="L327" s="21"/>
      <c r="M327" s="41">
        <v>42185</v>
      </c>
      <c r="O327" s="42">
        <f t="shared" si="12"/>
        <v>115</v>
      </c>
      <c r="P327" s="37">
        <v>56</v>
      </c>
      <c r="Q327" s="38" t="str">
        <f t="shared" si="13"/>
        <v>Ü-50</v>
      </c>
    </row>
    <row r="328" spans="1:17" ht="15">
      <c r="A328" s="23"/>
      <c r="B328" s="24"/>
      <c r="C328" s="21"/>
      <c r="D328" s="35"/>
      <c r="E328" s="23"/>
      <c r="F328" s="23"/>
      <c r="G328" s="22"/>
      <c r="H328" s="22"/>
      <c r="I328" s="22"/>
      <c r="J328" s="21" t="s">
        <v>24</v>
      </c>
      <c r="K328" s="21" t="s">
        <v>42</v>
      </c>
      <c r="L328" s="21" t="s">
        <v>5</v>
      </c>
      <c r="M328" s="41">
        <v>42185</v>
      </c>
      <c r="O328" s="42">
        <f t="shared" si="12"/>
        <v>115</v>
      </c>
      <c r="P328" s="37">
        <v>25</v>
      </c>
      <c r="Q328" s="38" t="str">
        <f t="shared" si="13"/>
        <v>AK</v>
      </c>
    </row>
    <row r="329" spans="1:17" ht="15">
      <c r="A329" s="23"/>
      <c r="B329" s="24"/>
      <c r="C329" s="21"/>
      <c r="D329" s="35"/>
      <c r="E329" s="23"/>
      <c r="F329" s="23"/>
      <c r="G329" s="22"/>
      <c r="H329" s="22"/>
      <c r="I329" s="22"/>
      <c r="J329" s="21" t="s">
        <v>301</v>
      </c>
      <c r="K329" s="21" t="s">
        <v>58</v>
      </c>
      <c r="L329" s="21" t="s">
        <v>5</v>
      </c>
      <c r="M329" s="41">
        <v>42185</v>
      </c>
      <c r="O329" s="42">
        <f t="shared" si="12"/>
        <v>115</v>
      </c>
      <c r="P329" s="37">
        <v>53</v>
      </c>
      <c r="Q329" s="38" t="str">
        <f t="shared" si="13"/>
        <v>Ü-50</v>
      </c>
    </row>
    <row r="330" spans="1:17" ht="15">
      <c r="A330" s="23"/>
      <c r="B330" s="24"/>
      <c r="C330" s="21"/>
      <c r="D330" s="35"/>
      <c r="E330" s="23"/>
      <c r="F330" s="23"/>
      <c r="G330" s="22"/>
      <c r="H330" s="22"/>
      <c r="I330" s="22"/>
      <c r="J330" s="21" t="s">
        <v>301</v>
      </c>
      <c r="K330" s="21" t="s">
        <v>34</v>
      </c>
      <c r="L330" s="21" t="s">
        <v>5</v>
      </c>
      <c r="M330" s="41">
        <v>42185</v>
      </c>
      <c r="O330" s="42">
        <f t="shared" si="12"/>
        <v>115</v>
      </c>
      <c r="P330" s="37">
        <v>25</v>
      </c>
      <c r="Q330" s="38" t="str">
        <f t="shared" si="13"/>
        <v>AK</v>
      </c>
    </row>
    <row r="331" spans="1:17" ht="15">
      <c r="A331" s="23"/>
      <c r="B331" s="24"/>
      <c r="C331" s="21"/>
      <c r="D331" s="35"/>
      <c r="E331" s="23"/>
      <c r="F331" s="23"/>
      <c r="G331" s="22"/>
      <c r="H331" s="22"/>
      <c r="I331" s="22"/>
      <c r="J331" s="21" t="s">
        <v>300</v>
      </c>
      <c r="K331" s="21" t="s">
        <v>299</v>
      </c>
      <c r="L331" s="21" t="s">
        <v>5</v>
      </c>
      <c r="M331" s="41">
        <v>42185</v>
      </c>
      <c r="O331" s="42">
        <f t="shared" si="12"/>
        <v>115</v>
      </c>
      <c r="P331" s="37">
        <v>39</v>
      </c>
      <c r="Q331" s="38" t="str">
        <f t="shared" si="13"/>
        <v>AK</v>
      </c>
    </row>
    <row r="332" spans="1:17" ht="15">
      <c r="A332" s="23"/>
      <c r="B332" s="24"/>
      <c r="C332" s="21"/>
      <c r="D332" s="35"/>
      <c r="E332" s="23"/>
      <c r="F332" s="23"/>
      <c r="G332" s="22"/>
      <c r="H332" s="22"/>
      <c r="I332" s="22"/>
      <c r="J332" s="21" t="s">
        <v>296</v>
      </c>
      <c r="K332" s="21" t="s">
        <v>58</v>
      </c>
      <c r="L332" s="21"/>
      <c r="M332" s="41">
        <v>42185</v>
      </c>
      <c r="O332" s="42">
        <f t="shared" si="12"/>
        <v>115</v>
      </c>
      <c r="P332" s="37">
        <v>73</v>
      </c>
      <c r="Q332" s="38" t="str">
        <f t="shared" si="13"/>
        <v>Ü-60</v>
      </c>
    </row>
    <row r="333" spans="1:17" ht="15">
      <c r="A333" s="23"/>
      <c r="B333" s="24"/>
      <c r="C333" s="21"/>
      <c r="D333" s="35"/>
      <c r="E333" s="23"/>
      <c r="F333" s="23"/>
      <c r="G333" s="22"/>
      <c r="H333" s="22"/>
      <c r="I333" s="22"/>
      <c r="J333" s="21" t="s">
        <v>155</v>
      </c>
      <c r="K333" s="21" t="s">
        <v>33</v>
      </c>
      <c r="L333" s="21" t="s">
        <v>5</v>
      </c>
      <c r="M333" s="41">
        <v>42185</v>
      </c>
      <c r="O333" s="42">
        <f t="shared" si="12"/>
        <v>115</v>
      </c>
      <c r="P333" s="37">
        <v>63</v>
      </c>
      <c r="Q333" s="38" t="str">
        <f t="shared" si="13"/>
        <v>Ü-60</v>
      </c>
    </row>
    <row r="334" spans="1:17" ht="15">
      <c r="A334" s="23"/>
      <c r="B334" s="24"/>
      <c r="C334" s="21"/>
      <c r="D334" s="35"/>
      <c r="E334" s="23"/>
      <c r="F334" s="23"/>
      <c r="G334" s="22"/>
      <c r="H334" s="22"/>
      <c r="I334" s="22"/>
      <c r="J334" s="21" t="s">
        <v>295</v>
      </c>
      <c r="K334" s="21" t="s">
        <v>294</v>
      </c>
      <c r="L334" s="21"/>
      <c r="M334" s="41">
        <v>42185</v>
      </c>
      <c r="O334" s="42">
        <f t="shared" si="12"/>
        <v>115</v>
      </c>
      <c r="P334" s="37">
        <v>53</v>
      </c>
      <c r="Q334" s="38" t="str">
        <f t="shared" si="13"/>
        <v>Ü-50</v>
      </c>
    </row>
    <row r="335" spans="1:17" ht="15">
      <c r="A335" s="23"/>
      <c r="B335" s="24"/>
      <c r="C335" s="21"/>
      <c r="D335" s="35"/>
      <c r="E335" s="23"/>
      <c r="F335" s="23"/>
      <c r="G335" s="22"/>
      <c r="H335" s="22"/>
      <c r="I335" s="22"/>
      <c r="J335" s="21" t="s">
        <v>293</v>
      </c>
      <c r="K335" s="21" t="s">
        <v>292</v>
      </c>
      <c r="L335" s="21" t="s">
        <v>5</v>
      </c>
      <c r="M335" s="41">
        <v>42185</v>
      </c>
      <c r="O335" s="42">
        <f t="shared" si="12"/>
        <v>115</v>
      </c>
      <c r="P335" s="37">
        <v>22</v>
      </c>
      <c r="Q335" s="38" t="str">
        <f t="shared" si="13"/>
        <v>U-23</v>
      </c>
    </row>
    <row r="336" spans="1:17" ht="15">
      <c r="A336" s="23"/>
      <c r="B336" s="24"/>
      <c r="C336" s="21"/>
      <c r="D336" s="35"/>
      <c r="E336" s="23"/>
      <c r="F336" s="23"/>
      <c r="G336" s="22"/>
      <c r="H336" s="22"/>
      <c r="I336" s="22"/>
      <c r="J336" s="21" t="s">
        <v>291</v>
      </c>
      <c r="K336" s="21" t="s">
        <v>25</v>
      </c>
      <c r="L336" s="21" t="s">
        <v>5</v>
      </c>
      <c r="M336" s="41">
        <v>42185</v>
      </c>
      <c r="O336" s="42">
        <f t="shared" si="12"/>
        <v>115</v>
      </c>
      <c r="P336" s="37">
        <v>62</v>
      </c>
      <c r="Q336" s="38" t="str">
        <f t="shared" si="13"/>
        <v>Ü-60</v>
      </c>
    </row>
    <row r="337" spans="1:18" ht="15">
      <c r="A337" s="23"/>
      <c r="B337" s="24"/>
      <c r="C337" s="21"/>
      <c r="D337" s="35"/>
      <c r="E337" s="23"/>
      <c r="F337" s="23"/>
      <c r="G337" s="22"/>
      <c r="H337" s="22"/>
      <c r="I337" s="22"/>
      <c r="J337" s="21" t="s">
        <v>290</v>
      </c>
      <c r="K337" s="21" t="s">
        <v>289</v>
      </c>
      <c r="L337" s="21" t="s">
        <v>5</v>
      </c>
      <c r="M337" s="41">
        <v>42185</v>
      </c>
      <c r="O337" s="42">
        <f t="shared" si="12"/>
        <v>115</v>
      </c>
      <c r="P337" s="37">
        <v>58</v>
      </c>
      <c r="Q337" s="38" t="str">
        <f t="shared" si="13"/>
        <v>Ü-50</v>
      </c>
    </row>
    <row r="338" spans="1:18" ht="15">
      <c r="A338" s="23"/>
      <c r="B338" s="24"/>
      <c r="C338" s="21"/>
      <c r="D338" s="35"/>
      <c r="E338" s="23"/>
      <c r="F338" s="23"/>
      <c r="G338" s="22"/>
      <c r="H338" s="22"/>
      <c r="I338" s="22"/>
      <c r="J338" s="21" t="s">
        <v>288</v>
      </c>
      <c r="K338" s="21" t="s">
        <v>103</v>
      </c>
      <c r="L338" s="21" t="s">
        <v>5</v>
      </c>
      <c r="M338" s="41">
        <v>42185</v>
      </c>
      <c r="O338" s="42">
        <f t="shared" si="12"/>
        <v>115</v>
      </c>
      <c r="P338" s="37">
        <v>52</v>
      </c>
      <c r="Q338" s="38" t="str">
        <f t="shared" si="13"/>
        <v>Ü-50</v>
      </c>
    </row>
    <row r="339" spans="1:18" ht="15">
      <c r="A339" s="23"/>
      <c r="B339" s="24"/>
      <c r="C339" s="21"/>
      <c r="D339" s="35"/>
      <c r="E339" s="23"/>
      <c r="F339" s="23"/>
      <c r="G339" s="22"/>
      <c r="H339" s="22"/>
      <c r="I339" s="22"/>
      <c r="J339" s="21" t="s">
        <v>287</v>
      </c>
      <c r="K339" s="21" t="s">
        <v>103</v>
      </c>
      <c r="L339" s="21" t="s">
        <v>5</v>
      </c>
      <c r="M339" s="41">
        <v>42185</v>
      </c>
      <c r="O339" s="42">
        <f t="shared" si="12"/>
        <v>115</v>
      </c>
      <c r="P339" s="37">
        <v>59</v>
      </c>
      <c r="Q339" s="38" t="str">
        <f t="shared" si="13"/>
        <v>Ü-50</v>
      </c>
      <c r="R339" s="32"/>
    </row>
    <row r="340" spans="1:18" ht="15">
      <c r="A340" s="23"/>
      <c r="B340" s="24"/>
      <c r="C340" s="21"/>
      <c r="D340" s="35"/>
      <c r="E340" s="23"/>
      <c r="F340" s="23"/>
      <c r="G340" s="22"/>
      <c r="H340" s="22"/>
      <c r="I340" s="22"/>
      <c r="J340" s="21" t="s">
        <v>286</v>
      </c>
      <c r="K340" s="21" t="s">
        <v>285</v>
      </c>
      <c r="L340" s="21" t="s">
        <v>5</v>
      </c>
      <c r="M340" s="41">
        <v>42185</v>
      </c>
      <c r="O340" s="42">
        <f t="shared" si="12"/>
        <v>115</v>
      </c>
      <c r="P340" s="37">
        <v>44</v>
      </c>
      <c r="Q340" s="38" t="str">
        <f t="shared" si="13"/>
        <v>AK</v>
      </c>
    </row>
    <row r="341" spans="1:18" ht="15">
      <c r="A341" s="23"/>
      <c r="B341" s="24"/>
      <c r="C341" s="21"/>
      <c r="D341" s="35"/>
      <c r="E341" s="23"/>
      <c r="F341" s="23"/>
      <c r="G341" s="22"/>
      <c r="H341" s="22"/>
      <c r="I341" s="22"/>
      <c r="J341" s="21" t="s">
        <v>284</v>
      </c>
      <c r="K341" s="21" t="s">
        <v>283</v>
      </c>
      <c r="L341" s="21" t="s">
        <v>5</v>
      </c>
      <c r="M341" s="41">
        <v>42185</v>
      </c>
      <c r="O341" s="42">
        <f t="shared" si="12"/>
        <v>115</v>
      </c>
      <c r="P341" s="37">
        <v>70</v>
      </c>
      <c r="Q341" s="38" t="str">
        <f t="shared" si="13"/>
        <v>Ü-60</v>
      </c>
    </row>
    <row r="342" spans="1:18" ht="15">
      <c r="A342" s="23"/>
      <c r="B342" s="24"/>
      <c r="C342" s="21"/>
      <c r="D342" s="35"/>
      <c r="E342" s="23"/>
      <c r="F342" s="23"/>
      <c r="G342" s="22"/>
      <c r="H342" s="22"/>
      <c r="I342" s="22"/>
      <c r="J342" s="21" t="s">
        <v>282</v>
      </c>
      <c r="K342" s="21" t="s">
        <v>69</v>
      </c>
      <c r="L342" s="21" t="s">
        <v>5</v>
      </c>
      <c r="M342" s="41">
        <v>42185</v>
      </c>
      <c r="O342" s="42">
        <f t="shared" si="12"/>
        <v>115</v>
      </c>
      <c r="P342" s="37">
        <v>47</v>
      </c>
      <c r="Q342" s="38" t="str">
        <f t="shared" si="13"/>
        <v>AK</v>
      </c>
    </row>
    <row r="343" spans="1:18" ht="15">
      <c r="A343" s="23"/>
      <c r="B343" s="24"/>
      <c r="C343" s="21"/>
      <c r="D343" s="35"/>
      <c r="E343" s="23"/>
      <c r="F343" s="23"/>
      <c r="G343" s="22"/>
      <c r="H343" s="22"/>
      <c r="I343" s="22"/>
      <c r="J343" s="21" t="s">
        <v>281</v>
      </c>
      <c r="K343" s="21" t="s">
        <v>136</v>
      </c>
      <c r="L343" s="21" t="s">
        <v>5</v>
      </c>
      <c r="M343" s="41">
        <v>42185</v>
      </c>
      <c r="O343" s="42">
        <f t="shared" si="12"/>
        <v>115</v>
      </c>
      <c r="P343" s="37">
        <v>54</v>
      </c>
      <c r="Q343" s="38" t="str">
        <f t="shared" si="13"/>
        <v>Ü-50</v>
      </c>
    </row>
    <row r="344" spans="1:18" ht="15">
      <c r="A344" s="23"/>
      <c r="B344" s="24"/>
      <c r="C344" s="21"/>
      <c r="D344" s="35"/>
      <c r="E344" s="23"/>
      <c r="F344" s="23"/>
      <c r="G344" s="22"/>
      <c r="H344" s="22"/>
      <c r="I344" s="22"/>
      <c r="J344" s="21" t="s">
        <v>280</v>
      </c>
      <c r="K344" s="21" t="s">
        <v>279</v>
      </c>
      <c r="L344" s="21" t="s">
        <v>5</v>
      </c>
      <c r="M344" s="41">
        <v>42185</v>
      </c>
      <c r="O344" s="42">
        <f t="shared" si="12"/>
        <v>115</v>
      </c>
      <c r="P344" s="37">
        <v>58</v>
      </c>
      <c r="Q344" s="38" t="str">
        <f t="shared" si="13"/>
        <v>Ü-50</v>
      </c>
    </row>
    <row r="345" spans="1:18" ht="15">
      <c r="A345" s="23"/>
      <c r="B345" s="24"/>
      <c r="C345" s="21"/>
      <c r="D345" s="35"/>
      <c r="E345" s="23"/>
      <c r="F345" s="23"/>
      <c r="G345" s="22"/>
      <c r="H345" s="22"/>
      <c r="I345" s="22"/>
      <c r="J345" s="21" t="s">
        <v>278</v>
      </c>
      <c r="K345" s="21" t="s">
        <v>277</v>
      </c>
      <c r="L345" s="21"/>
      <c r="M345" s="41">
        <v>42185</v>
      </c>
      <c r="O345" s="42">
        <f t="shared" si="12"/>
        <v>115</v>
      </c>
      <c r="P345" s="37">
        <v>55</v>
      </c>
      <c r="Q345" s="38" t="str">
        <f t="shared" si="13"/>
        <v>Ü-50</v>
      </c>
    </row>
    <row r="346" spans="1:18" ht="15">
      <c r="A346" s="23"/>
      <c r="B346" s="24"/>
      <c r="C346" s="21"/>
      <c r="D346" s="35"/>
      <c r="E346" s="23"/>
      <c r="F346" s="23"/>
      <c r="G346" s="22"/>
      <c r="H346" s="22"/>
      <c r="I346" s="22"/>
      <c r="J346" s="21" t="s">
        <v>276</v>
      </c>
      <c r="K346" s="21" t="s">
        <v>33</v>
      </c>
      <c r="L346" s="21" t="s">
        <v>5</v>
      </c>
      <c r="M346" s="41">
        <v>42185</v>
      </c>
      <c r="O346" s="42">
        <f t="shared" si="12"/>
        <v>115</v>
      </c>
      <c r="P346" s="37">
        <v>61</v>
      </c>
      <c r="Q346" s="38" t="str">
        <f t="shared" si="13"/>
        <v>Ü-60</v>
      </c>
      <c r="R346" s="32"/>
    </row>
    <row r="347" spans="1:18" ht="15">
      <c r="A347" s="23"/>
      <c r="B347" s="24"/>
      <c r="C347" s="21"/>
      <c r="D347" s="35"/>
      <c r="E347" s="23"/>
      <c r="F347" s="23"/>
      <c r="G347" s="22"/>
      <c r="H347" s="22"/>
      <c r="I347" s="22"/>
      <c r="J347" s="21" t="s">
        <v>275</v>
      </c>
      <c r="K347" s="21" t="s">
        <v>58</v>
      </c>
      <c r="L347" s="21" t="s">
        <v>5</v>
      </c>
      <c r="M347" s="41">
        <v>42185</v>
      </c>
      <c r="O347" s="42">
        <f t="shared" si="12"/>
        <v>115</v>
      </c>
      <c r="P347" s="37">
        <v>60</v>
      </c>
      <c r="Q347" s="38" t="str">
        <f t="shared" si="13"/>
        <v>Ü-50</v>
      </c>
      <c r="R347" s="32"/>
    </row>
    <row r="348" spans="1:18" ht="15">
      <c r="A348" s="23"/>
      <c r="B348" s="24"/>
      <c r="C348" s="21"/>
      <c r="D348" s="35"/>
      <c r="E348" s="23"/>
      <c r="F348" s="23"/>
      <c r="G348" s="22"/>
      <c r="H348" s="22"/>
      <c r="I348" s="22"/>
      <c r="J348" s="21" t="s">
        <v>274</v>
      </c>
      <c r="K348" s="21" t="s">
        <v>273</v>
      </c>
      <c r="L348" s="21" t="s">
        <v>5</v>
      </c>
      <c r="M348" s="41">
        <v>42185</v>
      </c>
      <c r="O348" s="42">
        <f t="shared" si="12"/>
        <v>115</v>
      </c>
      <c r="P348" s="37">
        <v>46</v>
      </c>
      <c r="Q348" s="38" t="str">
        <f t="shared" si="13"/>
        <v>AK</v>
      </c>
    </row>
    <row r="349" spans="1:18" ht="15">
      <c r="A349" s="23"/>
      <c r="B349" s="24"/>
      <c r="C349" s="21"/>
      <c r="D349" s="35"/>
      <c r="E349" s="23"/>
      <c r="F349" s="23"/>
      <c r="G349" s="22"/>
      <c r="H349" s="22"/>
      <c r="I349" s="22"/>
      <c r="J349" s="21" t="s">
        <v>272</v>
      </c>
      <c r="K349" s="21" t="s">
        <v>271</v>
      </c>
      <c r="L349" s="21" t="s">
        <v>5</v>
      </c>
      <c r="M349" s="41">
        <v>42185</v>
      </c>
      <c r="O349" s="42">
        <f t="shared" si="12"/>
        <v>115</v>
      </c>
      <c r="P349" s="37">
        <v>60</v>
      </c>
      <c r="Q349" s="38" t="str">
        <f t="shared" si="13"/>
        <v>Ü-50</v>
      </c>
      <c r="R349" s="32"/>
    </row>
    <row r="350" spans="1:18" ht="15">
      <c r="A350" s="23"/>
      <c r="B350" s="24"/>
      <c r="C350" s="21"/>
      <c r="D350" s="35"/>
      <c r="E350" s="23"/>
      <c r="F350" s="23"/>
      <c r="G350" s="22"/>
      <c r="H350" s="22"/>
      <c r="I350" s="22"/>
      <c r="J350" s="21" t="s">
        <v>270</v>
      </c>
      <c r="K350" s="21" t="s">
        <v>269</v>
      </c>
      <c r="L350" s="21" t="s">
        <v>5</v>
      </c>
      <c r="M350" s="41">
        <v>42185</v>
      </c>
      <c r="O350" s="42">
        <f t="shared" si="12"/>
        <v>115</v>
      </c>
      <c r="P350" s="37">
        <v>64</v>
      </c>
      <c r="Q350" s="38" t="str">
        <f t="shared" si="13"/>
        <v>Ü-60</v>
      </c>
    </row>
    <row r="351" spans="1:18" ht="15">
      <c r="A351" s="23"/>
      <c r="B351" s="24"/>
      <c r="C351" s="21"/>
      <c r="D351" s="35"/>
      <c r="E351" s="23"/>
      <c r="F351" s="23"/>
      <c r="G351" s="22"/>
      <c r="H351" s="22"/>
      <c r="I351" s="22"/>
      <c r="J351" s="21" t="s">
        <v>268</v>
      </c>
      <c r="K351" s="21" t="s">
        <v>52</v>
      </c>
      <c r="L351" s="21" t="s">
        <v>5</v>
      </c>
      <c r="M351" s="41">
        <v>42185</v>
      </c>
      <c r="O351" s="42">
        <f t="shared" si="12"/>
        <v>115</v>
      </c>
      <c r="P351" s="37">
        <v>59</v>
      </c>
      <c r="Q351" s="38" t="str">
        <f t="shared" si="13"/>
        <v>Ü-50</v>
      </c>
    </row>
    <row r="352" spans="1:18" ht="15">
      <c r="A352" s="23"/>
      <c r="B352" s="24"/>
      <c r="C352" s="21"/>
      <c r="D352" s="35"/>
      <c r="E352" s="23"/>
      <c r="F352" s="23"/>
      <c r="G352" s="22"/>
      <c r="H352" s="22"/>
      <c r="I352" s="22"/>
      <c r="J352" s="21" t="s">
        <v>267</v>
      </c>
      <c r="K352" s="21" t="s">
        <v>136</v>
      </c>
      <c r="L352" s="21"/>
      <c r="M352" s="41">
        <v>42185</v>
      </c>
      <c r="O352" s="42">
        <f t="shared" si="12"/>
        <v>115</v>
      </c>
      <c r="P352" s="37">
        <v>61</v>
      </c>
      <c r="Q352" s="38" t="str">
        <f t="shared" si="13"/>
        <v>Ü-60</v>
      </c>
      <c r="R352" s="32"/>
    </row>
    <row r="353" spans="1:17" ht="15">
      <c r="A353" s="23"/>
      <c r="B353" s="24"/>
      <c r="C353" s="21"/>
      <c r="D353" s="35"/>
      <c r="E353" s="23"/>
      <c r="F353" s="23"/>
      <c r="G353" s="22"/>
      <c r="H353" s="22"/>
      <c r="I353" s="22"/>
      <c r="J353" s="21" t="s">
        <v>266</v>
      </c>
      <c r="K353" s="21" t="s">
        <v>126</v>
      </c>
      <c r="L353" s="21"/>
      <c r="M353" s="41">
        <v>42185</v>
      </c>
      <c r="O353" s="42">
        <f t="shared" si="12"/>
        <v>115</v>
      </c>
      <c r="P353" s="37">
        <v>51</v>
      </c>
      <c r="Q353" s="38" t="str">
        <f t="shared" si="13"/>
        <v>Ü-50</v>
      </c>
    </row>
    <row r="354" spans="1:17" ht="15">
      <c r="A354" s="23"/>
      <c r="B354" s="24"/>
      <c r="C354" s="21"/>
      <c r="D354" s="35"/>
      <c r="E354" s="23"/>
      <c r="F354" s="23"/>
      <c r="G354" s="22"/>
      <c r="H354" s="22"/>
      <c r="I354" s="22"/>
      <c r="J354" s="21" t="s">
        <v>265</v>
      </c>
      <c r="K354" s="21" t="s">
        <v>130</v>
      </c>
      <c r="L354" s="21"/>
      <c r="M354" s="41">
        <v>42185</v>
      </c>
      <c r="O354" s="42">
        <f t="shared" si="12"/>
        <v>115</v>
      </c>
      <c r="P354" s="37">
        <v>66</v>
      </c>
      <c r="Q354" s="38" t="str">
        <f t="shared" si="13"/>
        <v>Ü-60</v>
      </c>
    </row>
    <row r="355" spans="1:17" ht="15">
      <c r="A355" s="23"/>
      <c r="B355" s="24"/>
      <c r="C355" s="21"/>
      <c r="D355" s="35"/>
      <c r="E355" s="23"/>
      <c r="F355" s="23"/>
      <c r="G355" s="22"/>
      <c r="H355" s="22"/>
      <c r="I355" s="22"/>
      <c r="J355" s="21" t="s">
        <v>264</v>
      </c>
      <c r="K355" s="21" t="s">
        <v>88</v>
      </c>
      <c r="L355" s="21" t="s">
        <v>5</v>
      </c>
      <c r="M355" s="41">
        <v>42185</v>
      </c>
      <c r="O355" s="42">
        <f t="shared" si="12"/>
        <v>115</v>
      </c>
      <c r="P355" s="37">
        <v>50</v>
      </c>
      <c r="Q355" s="38" t="str">
        <f t="shared" si="13"/>
        <v>AK</v>
      </c>
    </row>
    <row r="356" spans="1:17" ht="15">
      <c r="A356" s="23"/>
      <c r="B356" s="24"/>
      <c r="C356" s="21"/>
      <c r="D356" s="35"/>
      <c r="E356" s="23"/>
      <c r="F356" s="23"/>
      <c r="G356" s="22"/>
      <c r="H356" s="22"/>
      <c r="I356" s="22"/>
      <c r="J356" s="21" t="s">
        <v>263</v>
      </c>
      <c r="K356" s="21" t="s">
        <v>25</v>
      </c>
      <c r="L356" s="21"/>
      <c r="M356" s="41">
        <v>42185</v>
      </c>
      <c r="O356" s="42">
        <f t="shared" si="12"/>
        <v>115</v>
      </c>
      <c r="P356" s="37">
        <v>74</v>
      </c>
      <c r="Q356" s="38" t="str">
        <f t="shared" si="13"/>
        <v>Ü-60</v>
      </c>
    </row>
    <row r="357" spans="1:17" ht="15">
      <c r="A357" s="23"/>
      <c r="B357" s="24"/>
      <c r="C357" s="21"/>
      <c r="D357" s="35"/>
      <c r="E357" s="23"/>
      <c r="F357" s="23"/>
      <c r="G357" s="22"/>
      <c r="H357" s="22"/>
      <c r="I357" s="22"/>
      <c r="J357" s="21" t="s">
        <v>262</v>
      </c>
      <c r="K357" s="21" t="s">
        <v>33</v>
      </c>
      <c r="L357" s="21"/>
      <c r="M357" s="41">
        <v>42185</v>
      </c>
      <c r="O357" s="42">
        <f t="shared" si="12"/>
        <v>115</v>
      </c>
      <c r="P357" s="37">
        <v>64</v>
      </c>
      <c r="Q357" s="38" t="str">
        <f t="shared" si="13"/>
        <v>Ü-60</v>
      </c>
    </row>
    <row r="358" spans="1:17" ht="15">
      <c r="A358" s="23"/>
      <c r="B358" s="24"/>
      <c r="C358" s="21"/>
      <c r="D358" s="35"/>
      <c r="E358" s="23"/>
      <c r="F358" s="23"/>
      <c r="G358" s="22"/>
      <c r="H358" s="22"/>
      <c r="I358" s="22"/>
      <c r="J358" s="21" t="s">
        <v>261</v>
      </c>
      <c r="K358" s="21" t="s">
        <v>69</v>
      </c>
      <c r="L358" s="21"/>
      <c r="M358" s="41">
        <v>42185</v>
      </c>
      <c r="O358" s="42">
        <f t="shared" si="12"/>
        <v>115</v>
      </c>
      <c r="P358" s="37">
        <v>52</v>
      </c>
      <c r="Q358" s="38" t="str">
        <f t="shared" si="13"/>
        <v>Ü-50</v>
      </c>
    </row>
    <row r="359" spans="1:17" ht="15">
      <c r="A359" s="23"/>
      <c r="B359" s="24"/>
      <c r="C359" s="21"/>
      <c r="D359" s="35"/>
      <c r="E359" s="23"/>
      <c r="F359" s="23"/>
      <c r="G359" s="22"/>
      <c r="H359" s="22"/>
      <c r="I359" s="22"/>
      <c r="J359" s="21" t="s">
        <v>261</v>
      </c>
      <c r="K359" s="21" t="s">
        <v>96</v>
      </c>
      <c r="L359" s="21" t="s">
        <v>5</v>
      </c>
      <c r="M359" s="41">
        <v>42185</v>
      </c>
      <c r="O359" s="42">
        <f t="shared" si="12"/>
        <v>115</v>
      </c>
      <c r="P359" s="37">
        <v>27</v>
      </c>
      <c r="Q359" s="38" t="str">
        <f t="shared" si="13"/>
        <v>AK</v>
      </c>
    </row>
    <row r="360" spans="1:17" ht="15">
      <c r="A360" s="23"/>
      <c r="B360" s="24"/>
      <c r="C360" s="21"/>
      <c r="D360" s="35"/>
      <c r="E360" s="23"/>
      <c r="F360" s="23"/>
      <c r="G360" s="22"/>
      <c r="H360" s="22"/>
      <c r="I360" s="22"/>
      <c r="J360" s="21" t="s">
        <v>120</v>
      </c>
      <c r="K360" s="21" t="s">
        <v>9</v>
      </c>
      <c r="L360" s="21" t="s">
        <v>5</v>
      </c>
      <c r="M360" s="41">
        <v>42185</v>
      </c>
      <c r="O360" s="42">
        <f t="shared" si="12"/>
        <v>115</v>
      </c>
      <c r="P360" s="37">
        <v>58</v>
      </c>
      <c r="Q360" s="38" t="str">
        <f t="shared" si="13"/>
        <v>Ü-50</v>
      </c>
    </row>
    <row r="361" spans="1:17" ht="15">
      <c r="A361" s="23"/>
      <c r="B361" s="24"/>
      <c r="C361" s="21"/>
      <c r="D361" s="35"/>
      <c r="E361" s="23"/>
      <c r="F361" s="23"/>
      <c r="G361" s="22"/>
      <c r="H361" s="22"/>
      <c r="I361" s="22"/>
      <c r="J361" s="21" t="s">
        <v>260</v>
      </c>
      <c r="K361" s="21" t="s">
        <v>259</v>
      </c>
      <c r="L361" s="21"/>
      <c r="M361" s="41">
        <v>42185</v>
      </c>
      <c r="O361" s="42">
        <f t="shared" si="12"/>
        <v>115</v>
      </c>
      <c r="P361" s="37">
        <v>47</v>
      </c>
      <c r="Q361" s="38" t="str">
        <f t="shared" si="13"/>
        <v>AK</v>
      </c>
    </row>
    <row r="362" spans="1:17" ht="15">
      <c r="A362" s="23"/>
      <c r="B362" s="24"/>
      <c r="C362" s="21"/>
      <c r="D362" s="35"/>
      <c r="E362" s="23"/>
      <c r="F362" s="23"/>
      <c r="G362" s="22"/>
      <c r="H362" s="22"/>
      <c r="I362" s="22"/>
      <c r="J362" s="21" t="s">
        <v>258</v>
      </c>
      <c r="K362" s="21" t="s">
        <v>28</v>
      </c>
      <c r="L362" s="21" t="s">
        <v>5</v>
      </c>
      <c r="M362" s="41">
        <v>42185</v>
      </c>
      <c r="O362" s="42">
        <f t="shared" si="12"/>
        <v>115</v>
      </c>
      <c r="P362" s="37">
        <v>70</v>
      </c>
      <c r="Q362" s="38" t="str">
        <f t="shared" si="13"/>
        <v>Ü-60</v>
      </c>
    </row>
    <row r="363" spans="1:17" ht="15">
      <c r="A363" s="23"/>
      <c r="B363" s="24"/>
      <c r="C363" s="21"/>
      <c r="D363" s="35"/>
      <c r="E363" s="23"/>
      <c r="F363" s="23"/>
      <c r="G363" s="22"/>
      <c r="H363" s="22"/>
      <c r="I363" s="22"/>
      <c r="J363" s="21" t="s">
        <v>257</v>
      </c>
      <c r="K363" s="21" t="s">
        <v>173</v>
      </c>
      <c r="L363" s="21"/>
      <c r="M363" s="41">
        <v>42185</v>
      </c>
      <c r="O363" s="42">
        <f t="shared" si="12"/>
        <v>115</v>
      </c>
      <c r="P363" s="37">
        <v>54</v>
      </c>
      <c r="Q363" s="38" t="str">
        <f t="shared" si="13"/>
        <v>Ü-50</v>
      </c>
    </row>
    <row r="364" spans="1:17" ht="15">
      <c r="A364" s="23"/>
      <c r="B364" s="24"/>
      <c r="C364" s="21"/>
      <c r="D364" s="35"/>
      <c r="E364" s="23"/>
      <c r="F364" s="23"/>
      <c r="G364" s="22"/>
      <c r="H364" s="22"/>
      <c r="I364" s="22"/>
      <c r="J364" s="21" t="s">
        <v>256</v>
      </c>
      <c r="K364" s="21" t="s">
        <v>255</v>
      </c>
      <c r="L364" s="21" t="s">
        <v>5</v>
      </c>
      <c r="M364" s="41">
        <v>42185</v>
      </c>
      <c r="O364" s="42">
        <f t="shared" si="12"/>
        <v>115</v>
      </c>
      <c r="P364" s="37">
        <v>58</v>
      </c>
      <c r="Q364" s="38" t="str">
        <f t="shared" si="13"/>
        <v>Ü-50</v>
      </c>
    </row>
    <row r="365" spans="1:17" ht="15">
      <c r="A365" s="23"/>
      <c r="B365" s="24"/>
      <c r="C365" s="21"/>
      <c r="D365" s="35"/>
      <c r="E365" s="23"/>
      <c r="F365" s="23"/>
      <c r="G365" s="22"/>
      <c r="H365" s="22"/>
      <c r="I365" s="22"/>
      <c r="J365" s="21" t="s">
        <v>254</v>
      </c>
      <c r="K365" s="21" t="s">
        <v>80</v>
      </c>
      <c r="L365" s="21"/>
      <c r="M365" s="41">
        <v>42185</v>
      </c>
      <c r="O365" s="42">
        <f t="shared" si="12"/>
        <v>115</v>
      </c>
      <c r="P365" s="37">
        <v>69</v>
      </c>
      <c r="Q365" s="38" t="str">
        <f t="shared" si="13"/>
        <v>Ü-60</v>
      </c>
    </row>
    <row r="366" spans="1:17" ht="15">
      <c r="A366" s="23"/>
      <c r="B366" s="24"/>
      <c r="C366" s="21"/>
      <c r="D366" s="35"/>
      <c r="E366" s="23"/>
      <c r="F366" s="23"/>
      <c r="G366" s="22"/>
      <c r="H366" s="22"/>
      <c r="I366" s="22"/>
      <c r="J366" s="21" t="s">
        <v>253</v>
      </c>
      <c r="K366" s="21" t="s">
        <v>63</v>
      </c>
      <c r="L366" s="21"/>
      <c r="M366" s="41">
        <v>42185</v>
      </c>
      <c r="O366" s="42">
        <f t="shared" si="12"/>
        <v>115</v>
      </c>
      <c r="P366" s="37">
        <v>73</v>
      </c>
      <c r="Q366" s="38" t="str">
        <f t="shared" si="13"/>
        <v>Ü-60</v>
      </c>
    </row>
    <row r="367" spans="1:17" ht="15">
      <c r="A367" s="23"/>
      <c r="B367" s="24"/>
      <c r="C367" s="21"/>
      <c r="D367" s="35"/>
      <c r="E367" s="23"/>
      <c r="F367" s="23"/>
      <c r="G367" s="22"/>
      <c r="H367" s="22"/>
      <c r="I367" s="22"/>
      <c r="J367" s="21" t="s">
        <v>252</v>
      </c>
      <c r="K367" s="21" t="s">
        <v>251</v>
      </c>
      <c r="L367" s="21" t="s">
        <v>5</v>
      </c>
      <c r="M367" s="41">
        <v>42185</v>
      </c>
      <c r="O367" s="42">
        <f t="shared" si="12"/>
        <v>115</v>
      </c>
      <c r="P367" s="37">
        <v>20</v>
      </c>
      <c r="Q367" s="38" t="str">
        <f t="shared" si="13"/>
        <v>U-23</v>
      </c>
    </row>
    <row r="368" spans="1:17" ht="15">
      <c r="A368" s="23"/>
      <c r="B368" s="24"/>
      <c r="C368" s="21"/>
      <c r="D368" s="35"/>
      <c r="E368" s="23"/>
      <c r="F368" s="23"/>
      <c r="G368" s="22"/>
      <c r="H368" s="22"/>
      <c r="I368" s="22"/>
      <c r="J368" s="21" t="s">
        <v>250</v>
      </c>
      <c r="K368" s="21" t="s">
        <v>89</v>
      </c>
      <c r="L368" s="21" t="s">
        <v>5</v>
      </c>
      <c r="M368" s="41">
        <v>42185</v>
      </c>
      <c r="O368" s="42">
        <f t="shared" si="12"/>
        <v>115</v>
      </c>
      <c r="P368" s="37">
        <v>30</v>
      </c>
      <c r="Q368" s="38" t="str">
        <f t="shared" si="13"/>
        <v>AK</v>
      </c>
    </row>
    <row r="369" spans="1:18" ht="15">
      <c r="A369" s="23"/>
      <c r="B369" s="24"/>
      <c r="C369" s="21"/>
      <c r="D369" s="35"/>
      <c r="E369" s="23"/>
      <c r="F369" s="23"/>
      <c r="G369" s="22"/>
      <c r="H369" s="22"/>
      <c r="I369" s="22"/>
      <c r="J369" s="21" t="s">
        <v>249</v>
      </c>
      <c r="K369" s="21" t="s">
        <v>248</v>
      </c>
      <c r="L369" s="21" t="s">
        <v>5</v>
      </c>
      <c r="M369" s="41">
        <v>42185</v>
      </c>
      <c r="O369" s="42">
        <f t="shared" si="12"/>
        <v>115</v>
      </c>
      <c r="P369" s="37">
        <v>45</v>
      </c>
      <c r="Q369" s="38" t="str">
        <f t="shared" si="13"/>
        <v>AK</v>
      </c>
    </row>
    <row r="370" spans="1:18" ht="15">
      <c r="A370" s="23"/>
      <c r="B370" s="24"/>
      <c r="C370" s="21"/>
      <c r="D370" s="35"/>
      <c r="E370" s="23"/>
      <c r="F370" s="23"/>
      <c r="G370" s="22"/>
      <c r="H370" s="22"/>
      <c r="I370" s="22"/>
      <c r="J370" s="21" t="s">
        <v>247</v>
      </c>
      <c r="K370" s="21" t="s">
        <v>74</v>
      </c>
      <c r="L370" s="21"/>
      <c r="M370" s="41">
        <v>42185</v>
      </c>
      <c r="O370" s="42">
        <f t="shared" si="12"/>
        <v>115</v>
      </c>
      <c r="P370" s="37">
        <v>51</v>
      </c>
      <c r="Q370" s="38" t="str">
        <f t="shared" si="13"/>
        <v>Ü-50</v>
      </c>
    </row>
    <row r="371" spans="1:18" ht="15">
      <c r="A371" s="23"/>
      <c r="B371" s="24"/>
      <c r="C371" s="21"/>
      <c r="D371" s="35"/>
      <c r="E371" s="23"/>
      <c r="F371" s="23"/>
      <c r="G371" s="22"/>
      <c r="H371" s="22"/>
      <c r="I371" s="22"/>
      <c r="J371" s="21" t="s">
        <v>247</v>
      </c>
      <c r="K371" s="21" t="s">
        <v>126</v>
      </c>
      <c r="L371" s="21"/>
      <c r="M371" s="41">
        <v>42185</v>
      </c>
      <c r="O371" s="42">
        <f t="shared" si="12"/>
        <v>115</v>
      </c>
      <c r="P371" s="37">
        <v>73</v>
      </c>
      <c r="Q371" s="38" t="str">
        <f t="shared" si="13"/>
        <v>Ü-60</v>
      </c>
    </row>
    <row r="372" spans="1:18" ht="15">
      <c r="A372" s="23"/>
      <c r="B372" s="24"/>
      <c r="C372" s="21"/>
      <c r="D372" s="35"/>
      <c r="E372" s="23"/>
      <c r="F372" s="23"/>
      <c r="G372" s="22"/>
      <c r="H372" s="22"/>
      <c r="I372" s="22"/>
      <c r="J372" s="21" t="s">
        <v>246</v>
      </c>
      <c r="K372" s="21" t="s">
        <v>124</v>
      </c>
      <c r="L372" s="21"/>
      <c r="M372" s="41">
        <v>42185</v>
      </c>
      <c r="O372" s="42">
        <f t="shared" si="12"/>
        <v>115</v>
      </c>
      <c r="P372" s="37">
        <v>55</v>
      </c>
      <c r="Q372" s="38" t="str">
        <f t="shared" si="13"/>
        <v>Ü-50</v>
      </c>
    </row>
    <row r="373" spans="1:18" ht="15">
      <c r="A373" s="23"/>
      <c r="B373" s="24"/>
      <c r="C373" s="21"/>
      <c r="D373" s="35"/>
      <c r="E373" s="23"/>
      <c r="F373" s="23"/>
      <c r="G373" s="22"/>
      <c r="H373" s="22"/>
      <c r="I373" s="22"/>
      <c r="J373" s="21" t="s">
        <v>245</v>
      </c>
      <c r="K373" s="21" t="s">
        <v>244</v>
      </c>
      <c r="L373" s="21"/>
      <c r="M373" s="41">
        <v>42185</v>
      </c>
      <c r="O373" s="42">
        <f t="shared" si="12"/>
        <v>115</v>
      </c>
      <c r="P373" s="37">
        <v>40</v>
      </c>
      <c r="Q373" s="38" t="str">
        <f t="shared" si="13"/>
        <v>AK</v>
      </c>
    </row>
    <row r="374" spans="1:18" ht="15">
      <c r="A374" s="23"/>
      <c r="B374" s="24"/>
      <c r="C374" s="21"/>
      <c r="D374" s="35"/>
      <c r="E374" s="23"/>
      <c r="F374" s="23"/>
      <c r="G374" s="22"/>
      <c r="H374" s="22"/>
      <c r="I374" s="22"/>
      <c r="J374" s="21" t="s">
        <v>243</v>
      </c>
      <c r="K374" s="21" t="s">
        <v>12</v>
      </c>
      <c r="L374" s="21"/>
      <c r="M374" s="41">
        <v>42185</v>
      </c>
      <c r="O374" s="42">
        <f t="shared" si="12"/>
        <v>115</v>
      </c>
      <c r="P374" s="37">
        <v>46</v>
      </c>
      <c r="Q374" s="38" t="str">
        <f t="shared" si="13"/>
        <v>AK</v>
      </c>
    </row>
    <row r="375" spans="1:18" ht="15">
      <c r="A375" s="23"/>
      <c r="B375" s="24"/>
      <c r="C375" s="21"/>
      <c r="D375" s="35"/>
      <c r="E375" s="23"/>
      <c r="F375" s="23"/>
      <c r="G375" s="22"/>
      <c r="H375" s="22"/>
      <c r="I375" s="22"/>
      <c r="J375" s="21" t="s">
        <v>242</v>
      </c>
      <c r="K375" s="21" t="s">
        <v>136</v>
      </c>
      <c r="L375" s="21"/>
      <c r="M375" s="41">
        <v>42185</v>
      </c>
      <c r="O375" s="42">
        <f t="shared" si="12"/>
        <v>115</v>
      </c>
      <c r="P375" s="37">
        <v>59</v>
      </c>
      <c r="Q375" s="38" t="str">
        <f t="shared" si="13"/>
        <v>Ü-50</v>
      </c>
      <c r="R375" s="32"/>
    </row>
    <row r="376" spans="1:18" ht="15">
      <c r="A376" s="23"/>
      <c r="B376" s="24"/>
      <c r="C376" s="21"/>
      <c r="D376" s="35"/>
      <c r="E376" s="23"/>
      <c r="F376" s="23"/>
      <c r="G376" s="22"/>
      <c r="H376" s="22"/>
      <c r="I376" s="22"/>
      <c r="J376" s="21" t="s">
        <v>241</v>
      </c>
      <c r="K376" s="21" t="s">
        <v>28</v>
      </c>
      <c r="L376" s="21" t="s">
        <v>5</v>
      </c>
      <c r="M376" s="41">
        <v>42185</v>
      </c>
      <c r="O376" s="42">
        <f t="shared" si="12"/>
        <v>115</v>
      </c>
      <c r="P376" s="37">
        <v>59</v>
      </c>
      <c r="Q376" s="38" t="str">
        <f t="shared" si="13"/>
        <v>Ü-50</v>
      </c>
      <c r="R376" s="32"/>
    </row>
    <row r="377" spans="1:18" ht="15">
      <c r="A377" s="23"/>
      <c r="B377" s="24"/>
      <c r="C377" s="21"/>
      <c r="D377" s="35"/>
      <c r="E377" s="23"/>
      <c r="F377" s="23"/>
      <c r="G377" s="22"/>
      <c r="H377" s="22"/>
      <c r="I377" s="22"/>
      <c r="J377" s="21" t="s">
        <v>240</v>
      </c>
      <c r="K377" s="21" t="s">
        <v>31</v>
      </c>
      <c r="L377" s="21" t="s">
        <v>5</v>
      </c>
      <c r="M377" s="41">
        <v>42185</v>
      </c>
      <c r="O377" s="42">
        <f t="shared" si="12"/>
        <v>115</v>
      </c>
      <c r="P377" s="37">
        <v>69</v>
      </c>
      <c r="Q377" s="38" t="str">
        <f t="shared" si="13"/>
        <v>Ü-60</v>
      </c>
    </row>
    <row r="378" spans="1:18" ht="15">
      <c r="A378" s="23"/>
      <c r="B378" s="24"/>
      <c r="C378" s="21"/>
      <c r="D378" s="35"/>
      <c r="E378" s="23"/>
      <c r="F378" s="23"/>
      <c r="G378" s="22"/>
      <c r="H378" s="22"/>
      <c r="I378" s="22"/>
      <c r="J378" s="21" t="s">
        <v>239</v>
      </c>
      <c r="K378" s="21" t="s">
        <v>238</v>
      </c>
      <c r="L378" s="21"/>
      <c r="M378" s="41">
        <v>42185</v>
      </c>
      <c r="O378" s="42">
        <f t="shared" si="12"/>
        <v>115</v>
      </c>
      <c r="P378" s="37">
        <v>67</v>
      </c>
      <c r="Q378" s="38" t="str">
        <f t="shared" si="13"/>
        <v>Ü-60</v>
      </c>
    </row>
    <row r="379" spans="1:18" ht="15">
      <c r="A379" s="23"/>
      <c r="B379" s="24"/>
      <c r="C379" s="21"/>
      <c r="D379" s="35"/>
      <c r="E379" s="23"/>
      <c r="F379" s="23"/>
      <c r="G379" s="22"/>
      <c r="H379" s="22"/>
      <c r="I379" s="22"/>
      <c r="J379" s="21" t="s">
        <v>237</v>
      </c>
      <c r="K379" s="21" t="s">
        <v>236</v>
      </c>
      <c r="L379" s="21"/>
      <c r="M379" s="41">
        <v>42185</v>
      </c>
      <c r="O379" s="42">
        <f t="shared" si="12"/>
        <v>115</v>
      </c>
      <c r="P379" s="37">
        <v>64</v>
      </c>
      <c r="Q379" s="38" t="str">
        <f t="shared" si="13"/>
        <v>Ü-60</v>
      </c>
    </row>
    <row r="380" spans="1:18" ht="15">
      <c r="A380" s="23"/>
      <c r="B380" s="24"/>
      <c r="C380" s="21"/>
      <c r="D380" s="35"/>
      <c r="E380" s="23"/>
      <c r="F380" s="23"/>
      <c r="G380" s="22"/>
      <c r="H380" s="22"/>
      <c r="I380" s="22"/>
      <c r="J380" s="21" t="s">
        <v>235</v>
      </c>
      <c r="K380" s="21" t="s">
        <v>28</v>
      </c>
      <c r="L380" s="21" t="s">
        <v>5</v>
      </c>
      <c r="M380" s="41">
        <v>42185</v>
      </c>
      <c r="O380" s="42">
        <f t="shared" si="12"/>
        <v>115</v>
      </c>
      <c r="P380" s="37">
        <v>59</v>
      </c>
      <c r="Q380" s="38" t="str">
        <f t="shared" si="13"/>
        <v>Ü-50</v>
      </c>
    </row>
    <row r="381" spans="1:18" ht="15">
      <c r="A381" s="23"/>
      <c r="B381" s="24"/>
      <c r="C381" s="21"/>
      <c r="D381" s="35"/>
      <c r="E381" s="23"/>
      <c r="F381" s="23"/>
      <c r="G381" s="22"/>
      <c r="H381" s="22"/>
      <c r="I381" s="22"/>
      <c r="J381" s="21" t="s">
        <v>234</v>
      </c>
      <c r="K381" s="21" t="s">
        <v>58</v>
      </c>
      <c r="L381" s="21" t="s">
        <v>5</v>
      </c>
      <c r="M381" s="41">
        <v>42185</v>
      </c>
      <c r="O381" s="42">
        <f t="shared" si="12"/>
        <v>115</v>
      </c>
      <c r="P381" s="37">
        <v>64</v>
      </c>
      <c r="Q381" s="38" t="str">
        <f t="shared" si="13"/>
        <v>Ü-60</v>
      </c>
    </row>
    <row r="382" spans="1:18" ht="15">
      <c r="A382" s="23"/>
      <c r="B382" s="24"/>
      <c r="C382" s="21"/>
      <c r="D382" s="35"/>
      <c r="E382" s="23"/>
      <c r="F382" s="23"/>
      <c r="G382" s="22"/>
      <c r="H382" s="22"/>
      <c r="I382" s="22"/>
      <c r="J382" s="21" t="s">
        <v>233</v>
      </c>
      <c r="K382" s="21" t="s">
        <v>78</v>
      </c>
      <c r="L382" s="21" t="s">
        <v>5</v>
      </c>
      <c r="M382" s="41">
        <v>42185</v>
      </c>
      <c r="O382" s="42">
        <f t="shared" si="12"/>
        <v>115</v>
      </c>
      <c r="P382" s="37">
        <v>53</v>
      </c>
      <c r="Q382" s="38" t="str">
        <f t="shared" si="13"/>
        <v>Ü-50</v>
      </c>
    </row>
    <row r="383" spans="1:18" ht="15">
      <c r="A383" s="23"/>
      <c r="B383" s="24"/>
      <c r="C383" s="21"/>
      <c r="D383" s="35"/>
      <c r="E383" s="23"/>
      <c r="F383" s="23"/>
      <c r="G383" s="22"/>
      <c r="H383" s="22"/>
      <c r="I383" s="22"/>
      <c r="J383" s="21" t="s">
        <v>232</v>
      </c>
      <c r="K383" s="21" t="s">
        <v>231</v>
      </c>
      <c r="L383" s="21" t="s">
        <v>5</v>
      </c>
      <c r="M383" s="41">
        <v>42185</v>
      </c>
      <c r="O383" s="42">
        <f t="shared" si="12"/>
        <v>115</v>
      </c>
      <c r="P383" s="37">
        <v>50</v>
      </c>
      <c r="Q383" s="38" t="str">
        <f t="shared" si="13"/>
        <v>AK</v>
      </c>
    </row>
    <row r="384" spans="1:18" ht="15">
      <c r="A384" s="23"/>
      <c r="B384" s="24"/>
      <c r="C384" s="21"/>
      <c r="D384" s="35"/>
      <c r="E384" s="23"/>
      <c r="F384" s="23"/>
      <c r="G384" s="22"/>
      <c r="H384" s="22"/>
      <c r="I384" s="22"/>
      <c r="J384" s="21" t="s">
        <v>230</v>
      </c>
      <c r="K384" s="21" t="s">
        <v>103</v>
      </c>
      <c r="L384" s="21" t="s">
        <v>5</v>
      </c>
      <c r="M384" s="41">
        <v>42185</v>
      </c>
      <c r="O384" s="42">
        <f t="shared" si="12"/>
        <v>115</v>
      </c>
      <c r="P384" s="37">
        <v>58</v>
      </c>
      <c r="Q384" s="38" t="str">
        <f t="shared" si="13"/>
        <v>Ü-50</v>
      </c>
    </row>
    <row r="385" spans="1:17" ht="15">
      <c r="A385" s="23"/>
      <c r="B385" s="24"/>
      <c r="C385" s="21"/>
      <c r="D385" s="35"/>
      <c r="E385" s="23"/>
      <c r="F385" s="23"/>
      <c r="G385" s="22"/>
      <c r="H385" s="22"/>
      <c r="I385" s="22"/>
      <c r="J385" s="21" t="s">
        <v>229</v>
      </c>
      <c r="K385" s="21" t="s">
        <v>92</v>
      </c>
      <c r="L385" s="21"/>
      <c r="M385" s="41">
        <v>42185</v>
      </c>
      <c r="O385" s="42">
        <f t="shared" si="12"/>
        <v>115</v>
      </c>
      <c r="P385" s="37">
        <v>63</v>
      </c>
      <c r="Q385" s="38" t="str">
        <f t="shared" si="13"/>
        <v>Ü-60</v>
      </c>
    </row>
    <row r="386" spans="1:17" ht="15">
      <c r="A386" s="23"/>
      <c r="B386" s="24"/>
      <c r="C386" s="21"/>
      <c r="D386" s="35"/>
      <c r="E386" s="23"/>
      <c r="F386" s="23"/>
      <c r="G386" s="22"/>
      <c r="H386" s="22"/>
      <c r="I386" s="22"/>
      <c r="J386" s="21" t="s">
        <v>228</v>
      </c>
      <c r="K386" s="21" t="s">
        <v>78</v>
      </c>
      <c r="L386" s="21" t="s">
        <v>5</v>
      </c>
      <c r="M386" s="41">
        <v>42185</v>
      </c>
      <c r="O386" s="42">
        <f t="shared" si="12"/>
        <v>115</v>
      </c>
      <c r="P386" s="37">
        <v>70</v>
      </c>
      <c r="Q386" s="38" t="str">
        <f t="shared" si="13"/>
        <v>Ü-60</v>
      </c>
    </row>
    <row r="387" spans="1:17" ht="15">
      <c r="A387" s="23"/>
      <c r="B387" s="24"/>
      <c r="C387" s="21"/>
      <c r="D387" s="35"/>
      <c r="E387" s="23"/>
      <c r="F387" s="23"/>
      <c r="G387" s="22"/>
      <c r="H387" s="22"/>
      <c r="I387" s="22"/>
      <c r="J387" s="21" t="s">
        <v>227</v>
      </c>
      <c r="K387" s="21" t="s">
        <v>69</v>
      </c>
      <c r="L387" s="21"/>
      <c r="M387" s="41">
        <v>42185</v>
      </c>
      <c r="O387" s="42">
        <f t="shared" si="12"/>
        <v>115</v>
      </c>
      <c r="P387" s="37">
        <v>52</v>
      </c>
      <c r="Q387" s="38" t="str">
        <f t="shared" si="13"/>
        <v>Ü-50</v>
      </c>
    </row>
    <row r="388" spans="1:17" ht="15">
      <c r="A388" s="23"/>
      <c r="B388" s="24"/>
      <c r="C388" s="21"/>
      <c r="D388" s="35"/>
      <c r="E388" s="23"/>
      <c r="F388" s="23"/>
      <c r="G388" s="22"/>
      <c r="H388" s="22"/>
      <c r="I388" s="22"/>
      <c r="J388" s="21" t="s">
        <v>226</v>
      </c>
      <c r="K388" s="21" t="s">
        <v>225</v>
      </c>
      <c r="L388" s="21" t="s">
        <v>5</v>
      </c>
      <c r="M388" s="41">
        <v>42185</v>
      </c>
      <c r="O388" s="42">
        <f t="shared" ref="O388:O452" si="14">DATEDIF(G388,M388,"y")</f>
        <v>115</v>
      </c>
      <c r="P388" s="37">
        <v>54</v>
      </c>
      <c r="Q388" s="38" t="str">
        <f t="shared" ref="Q388:Q452" si="15">IF(P388&lt;=10,"U-10",IF(P388&lt;=14,"U-14",IF(P388&lt;=18,"U-18",IF(P388&lt;=23,"U-23",IF(P388&lt;=50,"AK",IF(P388&lt;=60,"Ü-50",IF(P388&gt;=61,"Ü-60")))))))</f>
        <v>Ü-50</v>
      </c>
    </row>
    <row r="389" spans="1:17" ht="15">
      <c r="A389" s="23"/>
      <c r="B389" s="24"/>
      <c r="C389" s="21"/>
      <c r="D389" s="35"/>
      <c r="E389" s="23"/>
      <c r="F389" s="23"/>
      <c r="G389" s="22"/>
      <c r="H389" s="22"/>
      <c r="I389" s="22"/>
      <c r="J389" s="21" t="s">
        <v>224</v>
      </c>
      <c r="K389" s="21" t="s">
        <v>18</v>
      </c>
      <c r="L389" s="21" t="s">
        <v>5</v>
      </c>
      <c r="M389" s="41">
        <v>42185</v>
      </c>
      <c r="O389" s="42">
        <f t="shared" si="14"/>
        <v>115</v>
      </c>
      <c r="P389" s="37">
        <v>73</v>
      </c>
      <c r="Q389" s="38" t="str">
        <f t="shared" si="15"/>
        <v>Ü-60</v>
      </c>
    </row>
    <row r="390" spans="1:17" ht="15">
      <c r="A390" s="23"/>
      <c r="B390" s="24"/>
      <c r="C390" s="21"/>
      <c r="D390" s="35"/>
      <c r="E390" s="23"/>
      <c r="F390" s="23"/>
      <c r="G390" s="22"/>
      <c r="H390" s="22"/>
      <c r="I390" s="22"/>
      <c r="J390" s="21" t="s">
        <v>223</v>
      </c>
      <c r="K390" s="21" t="s">
        <v>25</v>
      </c>
      <c r="L390" s="21" t="s">
        <v>5</v>
      </c>
      <c r="M390" s="41">
        <v>42185</v>
      </c>
      <c r="O390" s="42">
        <f t="shared" si="14"/>
        <v>115</v>
      </c>
      <c r="P390" s="37">
        <v>56</v>
      </c>
      <c r="Q390" s="38" t="str">
        <f t="shared" si="15"/>
        <v>Ü-50</v>
      </c>
    </row>
    <row r="391" spans="1:17" ht="15">
      <c r="A391" s="23"/>
      <c r="B391" s="24"/>
      <c r="C391" s="21"/>
      <c r="D391" s="35"/>
      <c r="E391" s="23"/>
      <c r="F391" s="23"/>
      <c r="G391" s="22"/>
      <c r="H391" s="22"/>
      <c r="I391" s="22"/>
      <c r="J391" s="21" t="s">
        <v>222</v>
      </c>
      <c r="K391" s="21" t="s">
        <v>221</v>
      </c>
      <c r="L391" s="21" t="s">
        <v>5</v>
      </c>
      <c r="M391" s="41">
        <v>42185</v>
      </c>
      <c r="O391" s="42">
        <f t="shared" si="14"/>
        <v>115</v>
      </c>
      <c r="P391" s="37">
        <v>62</v>
      </c>
      <c r="Q391" s="38" t="str">
        <f t="shared" si="15"/>
        <v>Ü-60</v>
      </c>
    </row>
    <row r="392" spans="1:17" ht="15">
      <c r="A392" s="23"/>
      <c r="B392" s="24"/>
      <c r="C392" s="21"/>
      <c r="D392" s="35"/>
      <c r="E392" s="23"/>
      <c r="F392" s="23"/>
      <c r="G392" s="22"/>
      <c r="H392" s="22"/>
      <c r="I392" s="22"/>
      <c r="J392" s="21" t="s">
        <v>77</v>
      </c>
      <c r="K392" s="21" t="s">
        <v>80</v>
      </c>
      <c r="L392" s="21"/>
      <c r="M392" s="41">
        <v>42185</v>
      </c>
      <c r="O392" s="42">
        <f t="shared" si="14"/>
        <v>115</v>
      </c>
      <c r="P392" s="37">
        <v>79</v>
      </c>
      <c r="Q392" s="38" t="str">
        <f t="shared" si="15"/>
        <v>Ü-60</v>
      </c>
    </row>
    <row r="393" spans="1:17" ht="15">
      <c r="A393" s="23"/>
      <c r="B393" s="24"/>
      <c r="C393" s="21"/>
      <c r="D393" s="35"/>
      <c r="E393" s="23"/>
      <c r="F393" s="23"/>
      <c r="G393" s="22"/>
      <c r="H393" s="22"/>
      <c r="I393" s="22"/>
      <c r="J393" s="21" t="s">
        <v>77</v>
      </c>
      <c r="K393" s="21" t="s">
        <v>74</v>
      </c>
      <c r="L393" s="21" t="s">
        <v>5</v>
      </c>
      <c r="M393" s="41">
        <v>42185</v>
      </c>
      <c r="O393" s="42">
        <f t="shared" si="14"/>
        <v>115</v>
      </c>
      <c r="P393" s="37">
        <v>55</v>
      </c>
      <c r="Q393" s="38" t="str">
        <f t="shared" si="15"/>
        <v>Ü-50</v>
      </c>
    </row>
    <row r="394" spans="1:17" ht="15">
      <c r="A394" s="23"/>
      <c r="B394" s="24"/>
      <c r="C394" s="21"/>
      <c r="D394" s="35"/>
      <c r="E394" s="23"/>
      <c r="F394" s="23"/>
      <c r="G394" s="22"/>
      <c r="H394" s="22"/>
      <c r="I394" s="22"/>
      <c r="J394" s="21" t="s">
        <v>220</v>
      </c>
      <c r="K394" s="21" t="s">
        <v>34</v>
      </c>
      <c r="L394" s="21" t="s">
        <v>5</v>
      </c>
      <c r="M394" s="41">
        <v>42185</v>
      </c>
      <c r="O394" s="42">
        <f t="shared" si="14"/>
        <v>115</v>
      </c>
      <c r="P394" s="37">
        <v>24</v>
      </c>
      <c r="Q394" s="38" t="str">
        <f t="shared" si="15"/>
        <v>AK</v>
      </c>
    </row>
    <row r="395" spans="1:17" ht="15">
      <c r="A395" s="23"/>
      <c r="B395" s="24"/>
      <c r="C395" s="21"/>
      <c r="D395" s="35"/>
      <c r="E395" s="23"/>
      <c r="F395" s="23"/>
      <c r="G395" s="22"/>
      <c r="H395" s="22"/>
      <c r="I395" s="22"/>
      <c r="J395" s="21" t="s">
        <v>219</v>
      </c>
      <c r="K395" s="21" t="s">
        <v>78</v>
      </c>
      <c r="L395" s="21"/>
      <c r="M395" s="41">
        <v>42185</v>
      </c>
      <c r="O395" s="42">
        <f t="shared" si="14"/>
        <v>115</v>
      </c>
      <c r="P395" s="37">
        <v>53</v>
      </c>
      <c r="Q395" s="38" t="str">
        <f t="shared" si="15"/>
        <v>Ü-50</v>
      </c>
    </row>
    <row r="396" spans="1:17" ht="15">
      <c r="A396" s="23"/>
      <c r="B396" s="24"/>
      <c r="C396" s="21"/>
      <c r="D396" s="35"/>
      <c r="E396" s="23"/>
      <c r="F396" s="23"/>
      <c r="G396" s="22"/>
      <c r="H396" s="22"/>
      <c r="I396" s="22"/>
      <c r="J396" s="21" t="s">
        <v>134</v>
      </c>
      <c r="K396" s="21" t="s">
        <v>133</v>
      </c>
      <c r="L396" s="21"/>
      <c r="M396" s="41">
        <v>42185</v>
      </c>
      <c r="O396" s="42">
        <f t="shared" si="14"/>
        <v>115</v>
      </c>
      <c r="P396" s="37">
        <v>63</v>
      </c>
      <c r="Q396" s="38" t="str">
        <f t="shared" si="15"/>
        <v>Ü-60</v>
      </c>
    </row>
    <row r="397" spans="1:17" ht="15">
      <c r="A397" s="23"/>
      <c r="B397" s="24"/>
      <c r="C397" s="21"/>
      <c r="D397" s="35"/>
      <c r="E397" s="23"/>
      <c r="F397" s="23"/>
      <c r="G397" s="22"/>
      <c r="H397" s="22"/>
      <c r="I397" s="22"/>
      <c r="J397" s="21"/>
      <c r="K397" s="21"/>
      <c r="L397" s="21"/>
      <c r="M397" s="41"/>
      <c r="O397" s="42"/>
      <c r="P397" s="37">
        <v>63</v>
      </c>
      <c r="Q397" s="38" t="str">
        <f t="shared" si="15"/>
        <v>Ü-60</v>
      </c>
    </row>
    <row r="398" spans="1:17" ht="15">
      <c r="A398" s="23"/>
      <c r="B398" s="24"/>
      <c r="C398" s="21"/>
      <c r="D398" s="35"/>
      <c r="E398" s="23"/>
      <c r="F398" s="23"/>
      <c r="G398" s="22"/>
      <c r="H398" s="22"/>
      <c r="I398" s="22"/>
      <c r="J398" s="21" t="s">
        <v>218</v>
      </c>
      <c r="K398" s="21" t="s">
        <v>74</v>
      </c>
      <c r="L398" s="21"/>
      <c r="M398" s="41">
        <v>42185</v>
      </c>
      <c r="O398" s="42">
        <f t="shared" si="14"/>
        <v>115</v>
      </c>
      <c r="P398" s="37">
        <v>73</v>
      </c>
      <c r="Q398" s="38" t="str">
        <f t="shared" si="15"/>
        <v>Ü-60</v>
      </c>
    </row>
    <row r="399" spans="1:17" ht="15">
      <c r="A399" s="23"/>
      <c r="B399" s="24"/>
      <c r="C399" s="21"/>
      <c r="D399" s="35"/>
      <c r="E399" s="23"/>
      <c r="F399" s="23"/>
      <c r="G399" s="22"/>
      <c r="H399" s="22"/>
      <c r="I399" s="22"/>
      <c r="J399" s="21" t="s">
        <v>217</v>
      </c>
      <c r="K399" s="21" t="s">
        <v>216</v>
      </c>
      <c r="L399" s="21" t="s">
        <v>5</v>
      </c>
      <c r="M399" s="41">
        <v>42185</v>
      </c>
      <c r="O399" s="42">
        <f t="shared" si="14"/>
        <v>115</v>
      </c>
      <c r="P399" s="37">
        <v>53</v>
      </c>
      <c r="Q399" s="38" t="str">
        <f t="shared" si="15"/>
        <v>Ü-50</v>
      </c>
    </row>
    <row r="400" spans="1:17" ht="15">
      <c r="A400" s="23"/>
      <c r="B400" s="24"/>
      <c r="C400" s="21"/>
      <c r="D400" s="35"/>
      <c r="E400" s="23"/>
      <c r="F400" s="23"/>
      <c r="G400" s="22"/>
      <c r="H400" s="22"/>
      <c r="I400" s="22"/>
      <c r="J400" s="21" t="s">
        <v>215</v>
      </c>
      <c r="K400" s="21" t="s">
        <v>58</v>
      </c>
      <c r="L400" s="21" t="s">
        <v>5</v>
      </c>
      <c r="M400" s="41">
        <v>42185</v>
      </c>
      <c r="O400" s="42">
        <f t="shared" si="14"/>
        <v>115</v>
      </c>
      <c r="P400" s="37">
        <v>45</v>
      </c>
      <c r="Q400" s="38" t="str">
        <f t="shared" si="15"/>
        <v>AK</v>
      </c>
    </row>
    <row r="401" spans="1:18" ht="15">
      <c r="A401" s="23"/>
      <c r="B401" s="24"/>
      <c r="C401" s="21"/>
      <c r="D401" s="35"/>
      <c r="E401" s="23"/>
      <c r="F401" s="23"/>
      <c r="G401" s="22"/>
      <c r="H401" s="22"/>
      <c r="I401" s="22"/>
      <c r="J401" s="21" t="s">
        <v>214</v>
      </c>
      <c r="K401" s="21" t="s">
        <v>213</v>
      </c>
      <c r="L401" s="21" t="s">
        <v>5</v>
      </c>
      <c r="M401" s="41">
        <v>42185</v>
      </c>
      <c r="O401" s="42">
        <f t="shared" si="14"/>
        <v>115</v>
      </c>
      <c r="P401" s="37">
        <v>61</v>
      </c>
      <c r="Q401" s="38" t="str">
        <f t="shared" si="15"/>
        <v>Ü-60</v>
      </c>
    </row>
    <row r="402" spans="1:18" ht="15">
      <c r="A402" s="23"/>
      <c r="B402" s="24"/>
      <c r="C402" s="21"/>
      <c r="D402" s="35"/>
      <c r="E402" s="23"/>
      <c r="F402" s="23"/>
      <c r="G402" s="22"/>
      <c r="H402" s="22"/>
      <c r="I402" s="22"/>
      <c r="J402" s="21" t="s">
        <v>212</v>
      </c>
      <c r="K402" s="21" t="s">
        <v>18</v>
      </c>
      <c r="L402" s="21" t="s">
        <v>5</v>
      </c>
      <c r="M402" s="41">
        <v>42185</v>
      </c>
      <c r="O402" s="42">
        <f t="shared" si="14"/>
        <v>115</v>
      </c>
      <c r="P402" s="37">
        <v>67</v>
      </c>
      <c r="Q402" s="38" t="str">
        <f t="shared" si="15"/>
        <v>Ü-60</v>
      </c>
    </row>
    <row r="403" spans="1:18" ht="15">
      <c r="A403" s="23"/>
      <c r="B403" s="24"/>
      <c r="C403" s="21"/>
      <c r="D403" s="35"/>
      <c r="E403" s="23"/>
      <c r="F403" s="23"/>
      <c r="G403" s="22"/>
      <c r="H403" s="22"/>
      <c r="I403" s="22"/>
      <c r="J403" s="21" t="s">
        <v>211</v>
      </c>
      <c r="K403" s="21" t="s">
        <v>210</v>
      </c>
      <c r="L403" s="21" t="s">
        <v>5</v>
      </c>
      <c r="M403" s="41">
        <v>42185</v>
      </c>
      <c r="O403" s="42">
        <f t="shared" si="14"/>
        <v>115</v>
      </c>
      <c r="P403" s="37">
        <v>65</v>
      </c>
      <c r="Q403" s="38" t="str">
        <f t="shared" si="15"/>
        <v>Ü-60</v>
      </c>
    </row>
    <row r="404" spans="1:18" ht="15">
      <c r="A404" s="23"/>
      <c r="B404" s="24"/>
      <c r="C404" s="21"/>
      <c r="D404" s="35"/>
      <c r="E404" s="23"/>
      <c r="F404" s="23"/>
      <c r="G404" s="22"/>
      <c r="H404" s="22"/>
      <c r="I404" s="22"/>
      <c r="J404" s="21" t="s">
        <v>209</v>
      </c>
      <c r="K404" s="21" t="s">
        <v>126</v>
      </c>
      <c r="L404" s="21"/>
      <c r="M404" s="41">
        <v>42185</v>
      </c>
      <c r="O404" s="42">
        <f t="shared" si="14"/>
        <v>115</v>
      </c>
      <c r="P404" s="37">
        <v>70</v>
      </c>
      <c r="Q404" s="38" t="str">
        <f t="shared" si="15"/>
        <v>Ü-60</v>
      </c>
    </row>
    <row r="405" spans="1:18" ht="15">
      <c r="A405" s="23"/>
      <c r="B405" s="24"/>
      <c r="C405" s="21"/>
      <c r="D405" s="35"/>
      <c r="E405" s="23"/>
      <c r="F405" s="23"/>
      <c r="G405" s="22"/>
      <c r="H405" s="22"/>
      <c r="I405" s="22"/>
      <c r="J405" s="21" t="s">
        <v>208</v>
      </c>
      <c r="K405" s="21" t="s">
        <v>207</v>
      </c>
      <c r="L405" s="21" t="s">
        <v>5</v>
      </c>
      <c r="M405" s="41">
        <v>42185</v>
      </c>
      <c r="O405" s="42">
        <f t="shared" si="14"/>
        <v>115</v>
      </c>
      <c r="P405" s="37">
        <v>73</v>
      </c>
      <c r="Q405" s="38" t="str">
        <f t="shared" si="15"/>
        <v>Ü-60</v>
      </c>
    </row>
    <row r="406" spans="1:18" ht="15">
      <c r="A406" s="23"/>
      <c r="B406" s="24"/>
      <c r="C406" s="21"/>
      <c r="D406" s="35"/>
      <c r="E406" s="23"/>
      <c r="F406" s="23"/>
      <c r="G406" s="22"/>
      <c r="H406" s="22"/>
      <c r="I406" s="22"/>
      <c r="J406" s="21" t="s">
        <v>206</v>
      </c>
      <c r="K406" s="21" t="s">
        <v>205</v>
      </c>
      <c r="L406" s="21"/>
      <c r="M406" s="41">
        <v>42185</v>
      </c>
      <c r="O406" s="42">
        <f t="shared" si="14"/>
        <v>115</v>
      </c>
      <c r="P406" s="37">
        <v>50</v>
      </c>
      <c r="Q406" s="38" t="str">
        <f t="shared" si="15"/>
        <v>AK</v>
      </c>
    </row>
    <row r="407" spans="1:18" ht="15">
      <c r="A407" s="23"/>
      <c r="B407" s="24"/>
      <c r="C407" s="21"/>
      <c r="D407" s="35"/>
      <c r="E407" s="23"/>
      <c r="F407" s="23"/>
      <c r="G407" s="22"/>
      <c r="H407" s="22"/>
      <c r="I407" s="22"/>
      <c r="J407" s="21" t="s">
        <v>204</v>
      </c>
      <c r="K407" s="21" t="s">
        <v>126</v>
      </c>
      <c r="L407" s="21"/>
      <c r="M407" s="41">
        <v>42185</v>
      </c>
      <c r="O407" s="42">
        <f t="shared" si="14"/>
        <v>115</v>
      </c>
      <c r="P407" s="37">
        <v>75</v>
      </c>
      <c r="Q407" s="38" t="str">
        <f t="shared" si="15"/>
        <v>Ü-60</v>
      </c>
    </row>
    <row r="408" spans="1:18" ht="15">
      <c r="A408" s="23"/>
      <c r="B408" s="24"/>
      <c r="C408" s="21"/>
      <c r="D408" s="35"/>
      <c r="E408" s="23"/>
      <c r="F408" s="23"/>
      <c r="G408" s="22"/>
      <c r="H408" s="22"/>
      <c r="I408" s="22"/>
      <c r="J408" s="21" t="s">
        <v>203</v>
      </c>
      <c r="K408" s="21" t="s">
        <v>90</v>
      </c>
      <c r="L408" s="21" t="s">
        <v>5</v>
      </c>
      <c r="M408" s="41">
        <v>42185</v>
      </c>
      <c r="O408" s="42">
        <f t="shared" si="14"/>
        <v>115</v>
      </c>
      <c r="P408" s="37">
        <v>21</v>
      </c>
      <c r="Q408" s="38" t="str">
        <f t="shared" si="15"/>
        <v>U-23</v>
      </c>
    </row>
    <row r="409" spans="1:18" ht="15">
      <c r="A409" s="23"/>
      <c r="B409" s="24"/>
      <c r="C409" s="21"/>
      <c r="D409" s="35"/>
      <c r="E409" s="23"/>
      <c r="F409" s="23"/>
      <c r="G409" s="22"/>
      <c r="H409" s="22"/>
      <c r="I409" s="22"/>
      <c r="J409" s="21" t="s">
        <v>202</v>
      </c>
      <c r="K409" s="21" t="s">
        <v>103</v>
      </c>
      <c r="L409" s="21"/>
      <c r="M409" s="41">
        <v>42185</v>
      </c>
      <c r="O409" s="42">
        <f t="shared" si="14"/>
        <v>115</v>
      </c>
      <c r="P409" s="37">
        <v>68</v>
      </c>
      <c r="Q409" s="38" t="str">
        <f t="shared" si="15"/>
        <v>Ü-60</v>
      </c>
    </row>
    <row r="410" spans="1:18" ht="15">
      <c r="A410" s="23"/>
      <c r="B410" s="24"/>
      <c r="C410" s="21"/>
      <c r="D410" s="35"/>
      <c r="E410" s="23"/>
      <c r="F410" s="23"/>
      <c r="G410" s="22"/>
      <c r="H410" s="22"/>
      <c r="I410" s="22"/>
      <c r="J410" s="21" t="s">
        <v>201</v>
      </c>
      <c r="K410" s="21" t="s">
        <v>200</v>
      </c>
      <c r="L410" s="21" t="s">
        <v>5</v>
      </c>
      <c r="M410" s="41">
        <v>42185</v>
      </c>
      <c r="O410" s="42">
        <f t="shared" si="14"/>
        <v>115</v>
      </c>
      <c r="P410" s="37">
        <v>61</v>
      </c>
      <c r="Q410" s="38" t="str">
        <f t="shared" si="15"/>
        <v>Ü-60</v>
      </c>
      <c r="R410" s="32"/>
    </row>
    <row r="411" spans="1:18" ht="15">
      <c r="A411" s="23"/>
      <c r="B411" s="24"/>
      <c r="C411" s="21"/>
      <c r="D411" s="35"/>
      <c r="E411" s="23"/>
      <c r="F411" s="23"/>
      <c r="G411" s="22"/>
      <c r="H411" s="22"/>
      <c r="I411" s="22"/>
      <c r="J411" s="21" t="s">
        <v>199</v>
      </c>
      <c r="K411" s="21" t="s">
        <v>58</v>
      </c>
      <c r="L411" s="21"/>
      <c r="M411" s="41">
        <v>42185</v>
      </c>
      <c r="O411" s="42">
        <f t="shared" si="14"/>
        <v>115</v>
      </c>
      <c r="P411" s="37">
        <v>49</v>
      </c>
      <c r="Q411" s="38" t="str">
        <f t="shared" si="15"/>
        <v>AK</v>
      </c>
    </row>
    <row r="412" spans="1:18" ht="15">
      <c r="A412" s="23"/>
      <c r="B412" s="24"/>
      <c r="C412" s="21"/>
      <c r="D412" s="35"/>
      <c r="E412" s="23"/>
      <c r="F412" s="23"/>
      <c r="G412" s="22"/>
      <c r="H412" s="22"/>
      <c r="I412" s="22"/>
      <c r="J412" s="21" t="s">
        <v>198</v>
      </c>
      <c r="K412" s="21" t="s">
        <v>33</v>
      </c>
      <c r="L412" s="21"/>
      <c r="M412" s="41">
        <v>42185</v>
      </c>
      <c r="O412" s="42">
        <f t="shared" si="14"/>
        <v>115</v>
      </c>
      <c r="P412" s="37">
        <v>66</v>
      </c>
      <c r="Q412" s="38" t="str">
        <f t="shared" si="15"/>
        <v>Ü-60</v>
      </c>
    </row>
    <row r="413" spans="1:18" ht="15">
      <c r="A413" s="23"/>
      <c r="B413" s="24"/>
      <c r="C413" s="21"/>
      <c r="D413" s="35"/>
      <c r="E413" s="23"/>
      <c r="F413" s="23"/>
      <c r="G413" s="22"/>
      <c r="H413" s="22"/>
      <c r="I413" s="22"/>
      <c r="J413" s="21" t="s">
        <v>169</v>
      </c>
      <c r="K413" s="21" t="s">
        <v>197</v>
      </c>
      <c r="L413" s="21" t="s">
        <v>5</v>
      </c>
      <c r="M413" s="41">
        <v>42185</v>
      </c>
      <c r="O413" s="42">
        <f t="shared" si="14"/>
        <v>115</v>
      </c>
      <c r="P413" s="37">
        <v>20</v>
      </c>
      <c r="Q413" s="38" t="str">
        <f t="shared" si="15"/>
        <v>U-23</v>
      </c>
    </row>
    <row r="414" spans="1:18" ht="15">
      <c r="A414" s="23"/>
      <c r="B414" s="24"/>
      <c r="C414" s="21"/>
      <c r="D414" s="35"/>
      <c r="E414" s="23"/>
      <c r="F414" s="23"/>
      <c r="G414" s="22"/>
      <c r="H414" s="22"/>
      <c r="I414" s="22"/>
      <c r="J414" s="21" t="s">
        <v>168</v>
      </c>
      <c r="K414" s="21" t="s">
        <v>196</v>
      </c>
      <c r="L414" s="21"/>
      <c r="M414" s="41">
        <v>42185</v>
      </c>
      <c r="O414" s="42">
        <f t="shared" si="14"/>
        <v>115</v>
      </c>
      <c r="P414" s="37">
        <v>51</v>
      </c>
      <c r="Q414" s="38" t="str">
        <f t="shared" si="15"/>
        <v>Ü-50</v>
      </c>
    </row>
    <row r="415" spans="1:18" ht="15">
      <c r="A415" s="23"/>
      <c r="B415" s="24"/>
      <c r="C415" s="21"/>
      <c r="D415" s="35"/>
      <c r="E415" s="23"/>
      <c r="F415" s="23"/>
      <c r="G415" s="22"/>
      <c r="H415" s="22"/>
      <c r="I415" s="22"/>
      <c r="J415" s="21" t="s">
        <v>195</v>
      </c>
      <c r="K415" s="21" t="s">
        <v>31</v>
      </c>
      <c r="L415" s="21"/>
      <c r="M415" s="41">
        <v>42185</v>
      </c>
      <c r="O415" s="42">
        <f t="shared" si="14"/>
        <v>115</v>
      </c>
      <c r="P415" s="37">
        <v>56</v>
      </c>
      <c r="Q415" s="38" t="str">
        <f t="shared" si="15"/>
        <v>Ü-50</v>
      </c>
    </row>
    <row r="416" spans="1:18" ht="15">
      <c r="A416" s="23"/>
      <c r="B416" s="24"/>
      <c r="C416" s="21"/>
      <c r="D416" s="35"/>
      <c r="E416" s="23"/>
      <c r="F416" s="23"/>
      <c r="G416" s="22"/>
      <c r="H416" s="22"/>
      <c r="I416" s="22"/>
      <c r="J416" s="21" t="s">
        <v>19</v>
      </c>
      <c r="K416" s="21" t="s">
        <v>194</v>
      </c>
      <c r="L416" s="21" t="s">
        <v>5</v>
      </c>
      <c r="M416" s="41">
        <v>42185</v>
      </c>
      <c r="O416" s="42">
        <f t="shared" si="14"/>
        <v>115</v>
      </c>
      <c r="P416" s="37">
        <v>70</v>
      </c>
      <c r="Q416" s="38" t="str">
        <f t="shared" si="15"/>
        <v>Ü-60</v>
      </c>
    </row>
    <row r="417" spans="1:18" ht="15">
      <c r="A417" s="23"/>
      <c r="B417" s="24"/>
      <c r="C417" s="21"/>
      <c r="D417" s="35"/>
      <c r="E417" s="23"/>
      <c r="F417" s="23"/>
      <c r="G417" s="22"/>
      <c r="H417" s="22"/>
      <c r="I417" s="22"/>
      <c r="J417" s="21" t="s">
        <v>193</v>
      </c>
      <c r="K417" s="21" t="s">
        <v>69</v>
      </c>
      <c r="L417" s="21"/>
      <c r="M417" s="41">
        <v>42185</v>
      </c>
      <c r="O417" s="42">
        <f t="shared" si="14"/>
        <v>115</v>
      </c>
      <c r="P417" s="37">
        <v>56</v>
      </c>
      <c r="Q417" s="38" t="str">
        <f t="shared" si="15"/>
        <v>Ü-50</v>
      </c>
    </row>
    <row r="418" spans="1:18" ht="15">
      <c r="A418" s="23"/>
      <c r="B418" s="24"/>
      <c r="C418" s="21"/>
      <c r="D418" s="35"/>
      <c r="E418" s="23"/>
      <c r="F418" s="23"/>
      <c r="G418" s="22"/>
      <c r="H418" s="22"/>
      <c r="I418" s="22"/>
      <c r="J418" s="21" t="s">
        <v>192</v>
      </c>
      <c r="K418" s="21" t="s">
        <v>58</v>
      </c>
      <c r="L418" s="21" t="s">
        <v>5</v>
      </c>
      <c r="M418" s="41">
        <v>42185</v>
      </c>
      <c r="O418" s="42">
        <f t="shared" si="14"/>
        <v>115</v>
      </c>
      <c r="P418" s="37">
        <v>67</v>
      </c>
      <c r="Q418" s="38" t="str">
        <f t="shared" si="15"/>
        <v>Ü-60</v>
      </c>
    </row>
    <row r="419" spans="1:18" ht="15">
      <c r="A419" s="23"/>
      <c r="B419" s="24"/>
      <c r="C419" s="21"/>
      <c r="D419" s="35"/>
      <c r="E419" s="23"/>
      <c r="F419" s="23"/>
      <c r="G419" s="22"/>
      <c r="H419" s="22"/>
      <c r="I419" s="22"/>
      <c r="J419" s="21" t="s">
        <v>191</v>
      </c>
      <c r="K419" s="21" t="s">
        <v>190</v>
      </c>
      <c r="L419" s="21"/>
      <c r="M419" s="41">
        <v>42185</v>
      </c>
      <c r="O419" s="42">
        <f t="shared" si="14"/>
        <v>115</v>
      </c>
      <c r="P419" s="37">
        <v>75</v>
      </c>
      <c r="Q419" s="38" t="str">
        <f t="shared" si="15"/>
        <v>Ü-60</v>
      </c>
    </row>
    <row r="420" spans="1:18" ht="15">
      <c r="A420" s="23"/>
      <c r="B420" s="24"/>
      <c r="C420" s="21"/>
      <c r="D420" s="35"/>
      <c r="E420" s="23"/>
      <c r="F420" s="23"/>
      <c r="G420" s="22"/>
      <c r="H420" s="22"/>
      <c r="I420" s="22"/>
      <c r="J420" s="21" t="s">
        <v>189</v>
      </c>
      <c r="K420" s="21" t="s">
        <v>188</v>
      </c>
      <c r="L420" s="21"/>
      <c r="M420" s="41">
        <v>42185</v>
      </c>
      <c r="O420" s="42">
        <f t="shared" si="14"/>
        <v>115</v>
      </c>
      <c r="P420" s="37">
        <v>55</v>
      </c>
      <c r="Q420" s="38" t="str">
        <f t="shared" si="15"/>
        <v>Ü-50</v>
      </c>
    </row>
    <row r="421" spans="1:18" ht="15">
      <c r="A421" s="23"/>
      <c r="B421" s="24"/>
      <c r="C421" s="21"/>
      <c r="D421" s="35"/>
      <c r="E421" s="23"/>
      <c r="F421" s="23"/>
      <c r="G421" s="22"/>
      <c r="H421" s="22"/>
      <c r="I421" s="22"/>
      <c r="J421" s="21" t="s">
        <v>186</v>
      </c>
      <c r="K421" s="21" t="s">
        <v>187</v>
      </c>
      <c r="L421" s="21"/>
      <c r="M421" s="41">
        <v>42185</v>
      </c>
      <c r="O421" s="42">
        <f t="shared" si="14"/>
        <v>115</v>
      </c>
      <c r="P421" s="37">
        <v>52</v>
      </c>
      <c r="Q421" s="38" t="str">
        <f t="shared" si="15"/>
        <v>Ü-50</v>
      </c>
    </row>
    <row r="422" spans="1:18" ht="15">
      <c r="A422" s="23"/>
      <c r="B422" s="24"/>
      <c r="C422" s="21"/>
      <c r="D422" s="35"/>
      <c r="E422" s="23"/>
      <c r="F422" s="23"/>
      <c r="G422" s="22"/>
      <c r="H422" s="22"/>
      <c r="I422" s="22"/>
      <c r="J422" s="21" t="s">
        <v>186</v>
      </c>
      <c r="K422" s="21" t="s">
        <v>185</v>
      </c>
      <c r="L422" s="21" t="s">
        <v>5</v>
      </c>
      <c r="M422" s="41">
        <v>42185</v>
      </c>
      <c r="O422" s="42">
        <f t="shared" si="14"/>
        <v>115</v>
      </c>
      <c r="P422" s="37">
        <v>62</v>
      </c>
      <c r="Q422" s="38" t="str">
        <f t="shared" si="15"/>
        <v>Ü-60</v>
      </c>
    </row>
    <row r="423" spans="1:18" ht="15">
      <c r="A423" s="23"/>
      <c r="B423" s="24"/>
      <c r="C423" s="21"/>
      <c r="D423" s="35"/>
      <c r="E423" s="23"/>
      <c r="F423" s="23"/>
      <c r="G423" s="22"/>
      <c r="H423" s="22"/>
      <c r="I423" s="22"/>
      <c r="J423" s="21" t="s">
        <v>184</v>
      </c>
      <c r="K423" s="21" t="s">
        <v>183</v>
      </c>
      <c r="L423" s="21"/>
      <c r="M423" s="41">
        <v>42185</v>
      </c>
      <c r="O423" s="42">
        <f t="shared" si="14"/>
        <v>115</v>
      </c>
      <c r="P423" s="37">
        <v>66</v>
      </c>
      <c r="Q423" s="38" t="str">
        <f t="shared" si="15"/>
        <v>Ü-60</v>
      </c>
    </row>
    <row r="424" spans="1:18" ht="15">
      <c r="A424" s="23"/>
      <c r="B424" s="24"/>
      <c r="C424" s="21"/>
      <c r="D424" s="35"/>
      <c r="E424" s="23"/>
      <c r="F424" s="23"/>
      <c r="G424" s="22"/>
      <c r="H424" s="25"/>
      <c r="I424" s="25"/>
      <c r="J424" s="21" t="s">
        <v>182</v>
      </c>
      <c r="K424" s="21" t="s">
        <v>33</v>
      </c>
      <c r="L424" s="21" t="s">
        <v>5</v>
      </c>
      <c r="M424" s="41">
        <v>42185</v>
      </c>
      <c r="O424" s="42">
        <f t="shared" si="14"/>
        <v>115</v>
      </c>
      <c r="P424" s="37">
        <v>46</v>
      </c>
      <c r="Q424" s="38" t="str">
        <f t="shared" si="15"/>
        <v>AK</v>
      </c>
    </row>
    <row r="425" spans="1:18" ht="15">
      <c r="A425" s="23"/>
      <c r="B425" s="24"/>
      <c r="C425" s="21"/>
      <c r="D425" s="35"/>
      <c r="E425" s="23"/>
      <c r="F425" s="23"/>
      <c r="G425" s="22"/>
      <c r="H425" s="22"/>
      <c r="I425" s="22"/>
      <c r="J425" s="21" t="s">
        <v>181</v>
      </c>
      <c r="K425" s="21" t="s">
        <v>106</v>
      </c>
      <c r="L425" s="21" t="s">
        <v>5</v>
      </c>
      <c r="M425" s="41">
        <v>42185</v>
      </c>
      <c r="O425" s="42">
        <f t="shared" si="14"/>
        <v>115</v>
      </c>
      <c r="P425" s="37">
        <v>58</v>
      </c>
      <c r="Q425" s="38" t="str">
        <f t="shared" si="15"/>
        <v>Ü-50</v>
      </c>
    </row>
    <row r="426" spans="1:18" ht="15">
      <c r="A426" s="23"/>
      <c r="B426" s="24"/>
      <c r="C426" s="21"/>
      <c r="D426" s="35"/>
      <c r="E426" s="23"/>
      <c r="F426" s="23"/>
      <c r="G426" s="22"/>
      <c r="H426" s="22"/>
      <c r="I426" s="22"/>
      <c r="J426" s="21" t="s">
        <v>180</v>
      </c>
      <c r="K426" s="21" t="s">
        <v>179</v>
      </c>
      <c r="L426" s="21" t="s">
        <v>5</v>
      </c>
      <c r="M426" s="41">
        <v>42185</v>
      </c>
      <c r="O426" s="42">
        <f t="shared" si="14"/>
        <v>115</v>
      </c>
      <c r="P426" s="37">
        <v>70</v>
      </c>
      <c r="Q426" s="38" t="str">
        <f t="shared" si="15"/>
        <v>Ü-60</v>
      </c>
    </row>
    <row r="427" spans="1:18" ht="15">
      <c r="A427" s="23"/>
      <c r="B427" s="24"/>
      <c r="C427" s="21"/>
      <c r="D427" s="35"/>
      <c r="E427" s="23"/>
      <c r="F427" s="23"/>
      <c r="G427" s="22"/>
      <c r="H427" s="22"/>
      <c r="I427" s="22"/>
      <c r="J427" s="21" t="s">
        <v>180</v>
      </c>
      <c r="K427" s="21" t="s">
        <v>48</v>
      </c>
      <c r="L427" s="21" t="s">
        <v>5</v>
      </c>
      <c r="M427" s="41">
        <v>42185</v>
      </c>
      <c r="O427" s="42">
        <f t="shared" si="14"/>
        <v>115</v>
      </c>
      <c r="P427" s="37">
        <v>68</v>
      </c>
      <c r="Q427" s="38" t="str">
        <f t="shared" si="15"/>
        <v>Ü-60</v>
      </c>
    </row>
    <row r="428" spans="1:18" ht="15">
      <c r="A428" s="23"/>
      <c r="B428" s="24"/>
      <c r="C428" s="21"/>
      <c r="D428" s="35"/>
      <c r="E428" s="23"/>
      <c r="F428" s="23"/>
      <c r="G428" s="22"/>
      <c r="H428" s="22"/>
      <c r="I428" s="22"/>
      <c r="J428" s="21" t="s">
        <v>70</v>
      </c>
      <c r="K428" s="21" t="s">
        <v>178</v>
      </c>
      <c r="L428" s="21" t="s">
        <v>5</v>
      </c>
      <c r="M428" s="41">
        <v>42185</v>
      </c>
      <c r="O428" s="42">
        <f t="shared" si="14"/>
        <v>115</v>
      </c>
      <c r="P428" s="37">
        <v>52</v>
      </c>
      <c r="Q428" s="38" t="str">
        <f t="shared" si="15"/>
        <v>Ü-50</v>
      </c>
    </row>
    <row r="429" spans="1:18" ht="15">
      <c r="A429" s="23"/>
      <c r="B429" s="24"/>
      <c r="C429" s="21"/>
      <c r="D429" s="35"/>
      <c r="E429" s="23"/>
      <c r="F429" s="23"/>
      <c r="G429" s="22"/>
      <c r="H429" s="22"/>
      <c r="I429" s="22"/>
      <c r="J429" s="21" t="s">
        <v>177</v>
      </c>
      <c r="K429" s="21" t="s">
        <v>176</v>
      </c>
      <c r="L429" s="21"/>
      <c r="M429" s="41">
        <v>42185</v>
      </c>
      <c r="O429" s="42">
        <f t="shared" si="14"/>
        <v>115</v>
      </c>
      <c r="P429" s="37">
        <v>73</v>
      </c>
      <c r="Q429" s="38" t="str">
        <f t="shared" si="15"/>
        <v>Ü-60</v>
      </c>
    </row>
    <row r="430" spans="1:18" ht="15">
      <c r="A430" s="23"/>
      <c r="B430" s="24"/>
      <c r="C430" s="21"/>
      <c r="D430" s="35"/>
      <c r="E430" s="23"/>
      <c r="F430" s="23"/>
      <c r="G430" s="22"/>
      <c r="H430" s="22"/>
      <c r="I430" s="22"/>
      <c r="J430" s="21" t="s">
        <v>175</v>
      </c>
      <c r="K430" s="21" t="s">
        <v>21</v>
      </c>
      <c r="L430" s="21"/>
      <c r="M430" s="41">
        <v>42185</v>
      </c>
      <c r="O430" s="42">
        <f t="shared" si="14"/>
        <v>115</v>
      </c>
      <c r="P430" s="37">
        <v>53</v>
      </c>
      <c r="Q430" s="38" t="str">
        <f t="shared" si="15"/>
        <v>Ü-50</v>
      </c>
    </row>
    <row r="431" spans="1:18" ht="15">
      <c r="A431" s="23"/>
      <c r="B431" s="24"/>
      <c r="C431" s="21"/>
      <c r="D431" s="35"/>
      <c r="E431" s="23"/>
      <c r="F431" s="23"/>
      <c r="G431" s="22"/>
      <c r="H431" s="22"/>
      <c r="I431" s="22"/>
      <c r="J431" s="21" t="s">
        <v>174</v>
      </c>
      <c r="K431" s="21" t="s">
        <v>173</v>
      </c>
      <c r="L431" s="21"/>
      <c r="M431" s="41">
        <v>42185</v>
      </c>
      <c r="O431" s="42">
        <f t="shared" si="14"/>
        <v>115</v>
      </c>
      <c r="P431" s="37">
        <v>62</v>
      </c>
      <c r="Q431" s="38" t="str">
        <f t="shared" si="15"/>
        <v>Ü-60</v>
      </c>
    </row>
    <row r="432" spans="1:18" ht="15">
      <c r="A432" s="23"/>
      <c r="B432" s="24"/>
      <c r="C432" s="21"/>
      <c r="D432" s="35"/>
      <c r="E432" s="23"/>
      <c r="F432" s="23"/>
      <c r="G432" s="22"/>
      <c r="H432" s="22"/>
      <c r="I432" s="22"/>
      <c r="J432" s="21" t="s">
        <v>172</v>
      </c>
      <c r="K432" s="21" t="s">
        <v>171</v>
      </c>
      <c r="L432" s="21"/>
      <c r="M432" s="41">
        <v>42185</v>
      </c>
      <c r="O432" s="42">
        <f t="shared" si="14"/>
        <v>115</v>
      </c>
      <c r="P432" s="37">
        <v>59</v>
      </c>
      <c r="Q432" s="38" t="str">
        <f t="shared" si="15"/>
        <v>Ü-50</v>
      </c>
      <c r="R432" s="32"/>
    </row>
    <row r="433" spans="1:18" ht="15">
      <c r="A433" s="23"/>
      <c r="B433" s="24"/>
      <c r="C433" s="21"/>
      <c r="D433" s="35"/>
      <c r="E433" s="23"/>
      <c r="F433" s="23"/>
      <c r="G433" s="22"/>
      <c r="H433" s="25"/>
      <c r="I433" s="25"/>
      <c r="J433" s="21" t="s">
        <v>170</v>
      </c>
      <c r="K433" s="21" t="s">
        <v>69</v>
      </c>
      <c r="L433" s="21"/>
      <c r="M433" s="41">
        <v>42185</v>
      </c>
      <c r="O433" s="42">
        <f t="shared" si="14"/>
        <v>115</v>
      </c>
      <c r="P433" s="37">
        <v>51</v>
      </c>
      <c r="Q433" s="38" t="str">
        <f t="shared" si="15"/>
        <v>Ü-50</v>
      </c>
    </row>
    <row r="434" spans="1:18" ht="15">
      <c r="A434" s="23"/>
      <c r="B434" s="24"/>
      <c r="C434" s="21"/>
      <c r="D434" s="35"/>
      <c r="E434" s="23"/>
      <c r="F434" s="23"/>
      <c r="G434" s="22"/>
      <c r="H434" s="22"/>
      <c r="I434" s="22"/>
      <c r="J434" s="21" t="s">
        <v>169</v>
      </c>
      <c r="K434" s="21" t="s">
        <v>90</v>
      </c>
      <c r="L434" s="21" t="s">
        <v>5</v>
      </c>
      <c r="M434" s="41">
        <v>42185</v>
      </c>
      <c r="O434" s="42">
        <f t="shared" si="14"/>
        <v>115</v>
      </c>
      <c r="P434" s="37">
        <v>46</v>
      </c>
      <c r="Q434" s="38" t="str">
        <f t="shared" si="15"/>
        <v>AK</v>
      </c>
    </row>
    <row r="435" spans="1:18" ht="15">
      <c r="A435" s="23"/>
      <c r="B435" s="24"/>
      <c r="C435" s="21"/>
      <c r="D435" s="35"/>
      <c r="E435" s="23"/>
      <c r="F435" s="23"/>
      <c r="G435" s="22"/>
      <c r="H435" s="22"/>
      <c r="I435" s="22"/>
      <c r="J435" s="21" t="s">
        <v>168</v>
      </c>
      <c r="K435" s="21" t="s">
        <v>63</v>
      </c>
      <c r="L435" s="21"/>
      <c r="M435" s="41">
        <v>42185</v>
      </c>
      <c r="O435" s="42">
        <f t="shared" si="14"/>
        <v>115</v>
      </c>
      <c r="P435" s="37">
        <v>39</v>
      </c>
      <c r="Q435" s="38" t="str">
        <f t="shared" si="15"/>
        <v>AK</v>
      </c>
    </row>
    <row r="436" spans="1:18" ht="15">
      <c r="A436" s="23"/>
      <c r="B436" s="24"/>
      <c r="C436" s="21"/>
      <c r="D436" s="35"/>
      <c r="E436" s="23"/>
      <c r="F436" s="23"/>
      <c r="G436" s="22"/>
      <c r="H436" s="22"/>
      <c r="I436" s="22"/>
      <c r="J436" s="21" t="s">
        <v>167</v>
      </c>
      <c r="K436" s="21" t="s">
        <v>78</v>
      </c>
      <c r="L436" s="21"/>
      <c r="M436" s="41">
        <v>42185</v>
      </c>
      <c r="O436" s="42">
        <f t="shared" si="14"/>
        <v>115</v>
      </c>
      <c r="P436" s="37">
        <v>56</v>
      </c>
      <c r="Q436" s="38" t="str">
        <f t="shared" si="15"/>
        <v>Ü-50</v>
      </c>
    </row>
    <row r="437" spans="1:18" ht="15">
      <c r="A437" s="23"/>
      <c r="B437" s="24"/>
      <c r="C437" s="21"/>
      <c r="D437" s="35"/>
      <c r="E437" s="23"/>
      <c r="F437" s="23"/>
      <c r="G437" s="22"/>
      <c r="H437" s="22"/>
      <c r="I437" s="22"/>
      <c r="J437" s="21" t="s">
        <v>166</v>
      </c>
      <c r="K437" s="21" t="s">
        <v>63</v>
      </c>
      <c r="L437" s="21"/>
      <c r="M437" s="41">
        <v>42185</v>
      </c>
      <c r="O437" s="42">
        <f t="shared" si="14"/>
        <v>115</v>
      </c>
      <c r="P437" s="37">
        <v>60</v>
      </c>
      <c r="Q437" s="38" t="str">
        <f t="shared" si="15"/>
        <v>Ü-50</v>
      </c>
      <c r="R437" s="32"/>
    </row>
    <row r="438" spans="1:18" ht="15">
      <c r="A438" s="23"/>
      <c r="B438" s="24"/>
      <c r="C438" s="21"/>
      <c r="D438" s="35"/>
      <c r="E438" s="23"/>
      <c r="F438" s="23"/>
      <c r="G438" s="22"/>
      <c r="H438" s="22"/>
      <c r="I438" s="22"/>
      <c r="J438" s="21" t="s">
        <v>166</v>
      </c>
      <c r="K438" s="21" t="s">
        <v>90</v>
      </c>
      <c r="L438" s="21"/>
      <c r="M438" s="41">
        <v>42185</v>
      </c>
      <c r="O438" s="42">
        <f t="shared" si="14"/>
        <v>115</v>
      </c>
      <c r="P438" s="37">
        <v>35</v>
      </c>
      <c r="Q438" s="38" t="str">
        <f t="shared" si="15"/>
        <v>AK</v>
      </c>
    </row>
    <row r="439" spans="1:18" ht="15">
      <c r="A439" s="23"/>
      <c r="B439" s="24"/>
      <c r="C439" s="21"/>
      <c r="D439" s="35"/>
      <c r="E439" s="23"/>
      <c r="F439" s="23"/>
      <c r="G439" s="22"/>
      <c r="H439" s="22"/>
      <c r="I439" s="22"/>
      <c r="J439" s="21" t="s">
        <v>163</v>
      </c>
      <c r="K439" s="21" t="s">
        <v>162</v>
      </c>
      <c r="L439" s="21" t="s">
        <v>5</v>
      </c>
      <c r="M439" s="41">
        <v>42185</v>
      </c>
      <c r="O439" s="42">
        <f t="shared" si="14"/>
        <v>115</v>
      </c>
      <c r="P439" s="37">
        <v>51</v>
      </c>
      <c r="Q439" s="38" t="str">
        <f t="shared" si="15"/>
        <v>Ü-50</v>
      </c>
    </row>
    <row r="440" spans="1:18" ht="15">
      <c r="A440" s="23"/>
      <c r="B440" s="24"/>
      <c r="C440" s="21"/>
      <c r="D440" s="35"/>
      <c r="E440" s="23"/>
      <c r="F440" s="23"/>
      <c r="G440" s="22"/>
      <c r="H440" s="22"/>
      <c r="I440" s="22"/>
      <c r="J440" s="21" t="s">
        <v>102</v>
      </c>
      <c r="K440" s="21" t="s">
        <v>84</v>
      </c>
      <c r="L440" s="21" t="s">
        <v>5</v>
      </c>
      <c r="M440" s="41">
        <v>42185</v>
      </c>
      <c r="O440" s="42">
        <f t="shared" si="14"/>
        <v>115</v>
      </c>
      <c r="P440" s="37">
        <v>23</v>
      </c>
      <c r="Q440" s="38" t="str">
        <f t="shared" si="15"/>
        <v>U-23</v>
      </c>
    </row>
    <row r="441" spans="1:18" ht="15">
      <c r="A441" s="23"/>
      <c r="B441" s="24"/>
      <c r="C441" s="21"/>
      <c r="D441" s="35"/>
      <c r="E441" s="23"/>
      <c r="F441" s="23"/>
      <c r="G441" s="22"/>
      <c r="H441" s="22"/>
      <c r="I441" s="22"/>
      <c r="J441" s="21" t="s">
        <v>161</v>
      </c>
      <c r="K441" s="21" t="s">
        <v>31</v>
      </c>
      <c r="L441" s="21" t="s">
        <v>5</v>
      </c>
      <c r="M441" s="41">
        <v>42185</v>
      </c>
      <c r="O441" s="42">
        <f t="shared" si="14"/>
        <v>115</v>
      </c>
      <c r="P441" s="37">
        <v>63</v>
      </c>
      <c r="Q441" s="38" t="str">
        <f t="shared" si="15"/>
        <v>Ü-60</v>
      </c>
    </row>
    <row r="442" spans="1:18" ht="15">
      <c r="A442" s="23"/>
      <c r="B442" s="24"/>
      <c r="C442" s="21"/>
      <c r="D442" s="35"/>
      <c r="E442" s="23"/>
      <c r="F442" s="23"/>
      <c r="G442" s="22"/>
      <c r="H442" s="22"/>
      <c r="I442" s="22"/>
      <c r="J442" s="21" t="s">
        <v>159</v>
      </c>
      <c r="K442" s="21" t="s">
        <v>160</v>
      </c>
      <c r="L442" s="21"/>
      <c r="M442" s="41">
        <v>42185</v>
      </c>
      <c r="O442" s="42">
        <f t="shared" si="14"/>
        <v>115</v>
      </c>
      <c r="P442" s="37">
        <v>49</v>
      </c>
      <c r="Q442" s="38" t="str">
        <f t="shared" si="15"/>
        <v>AK</v>
      </c>
    </row>
    <row r="443" spans="1:18" ht="15">
      <c r="A443" s="23"/>
      <c r="B443" s="24"/>
      <c r="C443" s="21"/>
      <c r="D443" s="35"/>
      <c r="E443" s="23"/>
      <c r="F443" s="23"/>
      <c r="G443" s="22"/>
      <c r="H443" s="22"/>
      <c r="I443" s="22"/>
      <c r="J443" s="21" t="s">
        <v>159</v>
      </c>
      <c r="K443" s="21" t="s">
        <v>136</v>
      </c>
      <c r="L443" s="21" t="s">
        <v>5</v>
      </c>
      <c r="M443" s="41">
        <v>42185</v>
      </c>
      <c r="O443" s="42">
        <f t="shared" si="14"/>
        <v>115</v>
      </c>
      <c r="P443" s="37">
        <v>71</v>
      </c>
      <c r="Q443" s="38" t="str">
        <f t="shared" si="15"/>
        <v>Ü-60</v>
      </c>
    </row>
    <row r="444" spans="1:18" ht="15">
      <c r="A444" s="23"/>
      <c r="B444" s="24"/>
      <c r="C444" s="21"/>
      <c r="D444" s="35"/>
      <c r="E444" s="23"/>
      <c r="F444" s="23"/>
      <c r="G444" s="22"/>
      <c r="H444" s="22"/>
      <c r="I444" s="22"/>
      <c r="J444" s="21" t="s">
        <v>157</v>
      </c>
      <c r="K444" s="21" t="s">
        <v>158</v>
      </c>
      <c r="L444" s="21" t="s">
        <v>5</v>
      </c>
      <c r="M444" s="41">
        <v>42185</v>
      </c>
      <c r="O444" s="42">
        <f t="shared" si="14"/>
        <v>115</v>
      </c>
      <c r="P444" s="37">
        <v>21</v>
      </c>
      <c r="Q444" s="38" t="str">
        <f t="shared" si="15"/>
        <v>U-23</v>
      </c>
    </row>
    <row r="445" spans="1:18" ht="15">
      <c r="A445" s="23"/>
      <c r="B445" s="24"/>
      <c r="C445" s="21"/>
      <c r="D445" s="35"/>
      <c r="E445" s="23"/>
      <c r="F445" s="23"/>
      <c r="G445" s="22"/>
      <c r="H445" s="22"/>
      <c r="I445" s="22"/>
      <c r="J445" s="21" t="s">
        <v>157</v>
      </c>
      <c r="K445" s="21" t="s">
        <v>156</v>
      </c>
      <c r="L445" s="21"/>
      <c r="M445" s="41">
        <v>42185</v>
      </c>
      <c r="O445" s="42">
        <f t="shared" si="14"/>
        <v>115</v>
      </c>
      <c r="P445" s="37">
        <v>53</v>
      </c>
      <c r="Q445" s="38" t="str">
        <f t="shared" si="15"/>
        <v>Ü-50</v>
      </c>
    </row>
    <row r="446" spans="1:18" ht="15">
      <c r="A446" s="23"/>
      <c r="B446" s="24"/>
      <c r="C446" s="21"/>
      <c r="D446" s="35"/>
      <c r="E446" s="23"/>
      <c r="F446" s="23"/>
      <c r="G446" s="22"/>
      <c r="H446" s="22"/>
      <c r="I446" s="22"/>
      <c r="J446" s="21" t="s">
        <v>155</v>
      </c>
      <c r="K446" s="21" t="s">
        <v>101</v>
      </c>
      <c r="L446" s="21" t="s">
        <v>5</v>
      </c>
      <c r="M446" s="41">
        <v>42185</v>
      </c>
      <c r="O446" s="42">
        <f t="shared" si="14"/>
        <v>115</v>
      </c>
      <c r="P446" s="37">
        <v>55</v>
      </c>
      <c r="Q446" s="38" t="str">
        <f t="shared" si="15"/>
        <v>Ü-50</v>
      </c>
    </row>
    <row r="447" spans="1:18" ht="15">
      <c r="A447" s="23"/>
      <c r="B447" s="24"/>
      <c r="C447" s="21"/>
      <c r="D447" s="35"/>
      <c r="E447" s="23"/>
      <c r="F447" s="23"/>
      <c r="G447" s="22"/>
      <c r="H447" s="22"/>
      <c r="I447" s="22"/>
      <c r="J447" s="21" t="s">
        <v>155</v>
      </c>
      <c r="K447" s="21" t="s">
        <v>65</v>
      </c>
      <c r="L447" s="21" t="s">
        <v>5</v>
      </c>
      <c r="M447" s="41">
        <v>42185</v>
      </c>
      <c r="O447" s="42">
        <f t="shared" si="14"/>
        <v>115</v>
      </c>
      <c r="P447" s="37">
        <v>18</v>
      </c>
      <c r="Q447" s="38" t="str">
        <f t="shared" si="15"/>
        <v>U-18</v>
      </c>
    </row>
    <row r="448" spans="1:18" ht="15">
      <c r="A448" s="23"/>
      <c r="B448" s="24"/>
      <c r="C448" s="21"/>
      <c r="D448" s="35"/>
      <c r="E448" s="23"/>
      <c r="F448" s="23"/>
      <c r="G448" s="22"/>
      <c r="H448" s="22"/>
      <c r="I448" s="22"/>
      <c r="J448" s="21" t="s">
        <v>154</v>
      </c>
      <c r="K448" s="21" t="s">
        <v>69</v>
      </c>
      <c r="L448" s="21"/>
      <c r="M448" s="41">
        <v>42185</v>
      </c>
      <c r="O448" s="42">
        <f t="shared" si="14"/>
        <v>115</v>
      </c>
      <c r="P448" s="37">
        <v>58</v>
      </c>
      <c r="Q448" s="38" t="str">
        <f t="shared" si="15"/>
        <v>Ü-50</v>
      </c>
    </row>
    <row r="449" spans="1:18" ht="15">
      <c r="A449" s="23"/>
      <c r="B449" s="24"/>
      <c r="C449" s="21"/>
      <c r="D449" s="35"/>
      <c r="E449" s="23"/>
      <c r="F449" s="23"/>
      <c r="G449" s="22"/>
      <c r="H449" s="22"/>
      <c r="I449" s="22"/>
      <c r="J449" s="21" t="s">
        <v>152</v>
      </c>
      <c r="K449" s="21" t="s">
        <v>38</v>
      </c>
      <c r="L449" s="21"/>
      <c r="M449" s="41">
        <v>42185</v>
      </c>
      <c r="O449" s="42">
        <f t="shared" si="14"/>
        <v>115</v>
      </c>
      <c r="P449" s="37">
        <v>57</v>
      </c>
      <c r="Q449" s="38" t="str">
        <f t="shared" si="15"/>
        <v>Ü-50</v>
      </c>
    </row>
    <row r="450" spans="1:18" ht="15">
      <c r="A450" s="23"/>
      <c r="B450" s="24"/>
      <c r="C450" s="21"/>
      <c r="D450" s="35"/>
      <c r="E450" s="23"/>
      <c r="F450" s="23"/>
      <c r="G450" s="22"/>
      <c r="H450" s="22"/>
      <c r="I450" s="22"/>
      <c r="J450" s="21" t="s">
        <v>152</v>
      </c>
      <c r="K450" s="21" t="s">
        <v>153</v>
      </c>
      <c r="L450" s="21" t="s">
        <v>5</v>
      </c>
      <c r="M450" s="41">
        <v>42185</v>
      </c>
      <c r="O450" s="42">
        <f t="shared" si="14"/>
        <v>115</v>
      </c>
      <c r="P450" s="37">
        <v>36</v>
      </c>
      <c r="Q450" s="38" t="str">
        <f t="shared" si="15"/>
        <v>AK</v>
      </c>
    </row>
    <row r="451" spans="1:18" ht="15">
      <c r="A451" s="23"/>
      <c r="B451" s="24"/>
      <c r="C451" s="21"/>
      <c r="D451" s="35"/>
      <c r="E451" s="23"/>
      <c r="F451" s="23"/>
      <c r="G451" s="22"/>
      <c r="H451" s="22"/>
      <c r="I451" s="22"/>
      <c r="J451" s="21" t="s">
        <v>151</v>
      </c>
      <c r="K451" s="21" t="s">
        <v>150</v>
      </c>
      <c r="L451" s="21" t="s">
        <v>5</v>
      </c>
      <c r="M451" s="41">
        <v>42185</v>
      </c>
      <c r="O451" s="42">
        <f t="shared" si="14"/>
        <v>115</v>
      </c>
      <c r="P451" s="37">
        <v>36</v>
      </c>
      <c r="Q451" s="38" t="str">
        <f t="shared" si="15"/>
        <v>AK</v>
      </c>
    </row>
    <row r="452" spans="1:18" ht="15">
      <c r="A452" s="23"/>
      <c r="B452" s="24"/>
      <c r="C452" s="21"/>
      <c r="D452" s="35"/>
      <c r="E452" s="23"/>
      <c r="F452" s="23"/>
      <c r="G452" s="22"/>
      <c r="H452" s="22"/>
      <c r="I452" s="22"/>
      <c r="J452" s="21" t="s">
        <v>149</v>
      </c>
      <c r="K452" s="21" t="s">
        <v>74</v>
      </c>
      <c r="L452" s="21"/>
      <c r="M452" s="41">
        <v>42185</v>
      </c>
      <c r="O452" s="42">
        <f t="shared" si="14"/>
        <v>115</v>
      </c>
      <c r="P452" s="37">
        <v>46</v>
      </c>
      <c r="Q452" s="38" t="str">
        <f t="shared" si="15"/>
        <v>AK</v>
      </c>
    </row>
    <row r="453" spans="1:18" ht="15">
      <c r="A453" s="23"/>
      <c r="B453" s="24"/>
      <c r="C453" s="21"/>
      <c r="D453" s="35"/>
      <c r="E453" s="23"/>
      <c r="F453" s="23"/>
      <c r="G453" s="22"/>
      <c r="H453" s="22"/>
      <c r="I453" s="22"/>
      <c r="J453" s="21" t="s">
        <v>148</v>
      </c>
      <c r="K453" s="21" t="s">
        <v>147</v>
      </c>
      <c r="L453" s="21" t="s">
        <v>5</v>
      </c>
      <c r="M453" s="41">
        <v>42185</v>
      </c>
      <c r="O453" s="42">
        <f t="shared" ref="O453:O516" si="16">DATEDIF(G453,M453,"y")</f>
        <v>115</v>
      </c>
      <c r="P453" s="37">
        <v>23</v>
      </c>
      <c r="Q453" s="38" t="str">
        <f t="shared" ref="Q453:Q516" si="17">IF(P453&lt;=10,"U-10",IF(P453&lt;=14,"U-14",IF(P453&lt;=18,"U-18",IF(P453&lt;=23,"U-23",IF(P453&lt;=50,"AK",IF(P453&lt;=60,"Ü-50",IF(P453&gt;=61,"Ü-60")))))))</f>
        <v>U-23</v>
      </c>
    </row>
    <row r="454" spans="1:18" ht="15">
      <c r="A454" s="23"/>
      <c r="B454" s="24"/>
      <c r="C454" s="21"/>
      <c r="D454" s="35"/>
      <c r="E454" s="23"/>
      <c r="F454" s="23"/>
      <c r="G454" s="22"/>
      <c r="H454" s="22"/>
      <c r="I454" s="22"/>
      <c r="J454" s="21" t="s">
        <v>145</v>
      </c>
      <c r="K454" s="21" t="s">
        <v>103</v>
      </c>
      <c r="L454" s="21" t="s">
        <v>5</v>
      </c>
      <c r="M454" s="41">
        <v>42185</v>
      </c>
      <c r="O454" s="42">
        <f t="shared" si="16"/>
        <v>115</v>
      </c>
      <c r="P454" s="37">
        <v>60</v>
      </c>
      <c r="Q454" s="38" t="str">
        <f t="shared" si="17"/>
        <v>Ü-50</v>
      </c>
      <c r="R454" s="32"/>
    </row>
    <row r="455" spans="1:18" ht="15">
      <c r="A455" s="23"/>
      <c r="B455" s="24"/>
      <c r="C455" s="21"/>
      <c r="D455" s="35"/>
      <c r="E455" s="23"/>
      <c r="F455" s="23"/>
      <c r="G455" s="22"/>
      <c r="H455" s="22"/>
      <c r="I455" s="22"/>
      <c r="J455" s="21" t="s">
        <v>145</v>
      </c>
      <c r="K455" s="21" t="s">
        <v>146</v>
      </c>
      <c r="L455" s="21" t="s">
        <v>5</v>
      </c>
      <c r="M455" s="41">
        <v>42185</v>
      </c>
      <c r="O455" s="42">
        <f t="shared" si="16"/>
        <v>115</v>
      </c>
      <c r="P455" s="37">
        <v>29</v>
      </c>
      <c r="Q455" s="38" t="str">
        <f t="shared" si="17"/>
        <v>AK</v>
      </c>
    </row>
    <row r="456" spans="1:18" ht="15">
      <c r="A456" s="23"/>
      <c r="B456" s="24"/>
      <c r="C456" s="21"/>
      <c r="D456" s="35"/>
      <c r="E456" s="23"/>
      <c r="F456" s="23"/>
      <c r="G456" s="22"/>
      <c r="H456" s="22"/>
      <c r="I456" s="22"/>
      <c r="J456" s="21" t="s">
        <v>144</v>
      </c>
      <c r="K456" s="21" t="s">
        <v>74</v>
      </c>
      <c r="L456" s="21"/>
      <c r="M456" s="41">
        <v>42185</v>
      </c>
      <c r="O456" s="42">
        <f t="shared" si="16"/>
        <v>115</v>
      </c>
      <c r="P456" s="37">
        <v>46</v>
      </c>
      <c r="Q456" s="38" t="str">
        <f t="shared" si="17"/>
        <v>AK</v>
      </c>
    </row>
    <row r="457" spans="1:18" ht="15">
      <c r="A457" s="23"/>
      <c r="B457" s="24"/>
      <c r="C457" s="21"/>
      <c r="D457" s="35"/>
      <c r="E457" s="23"/>
      <c r="F457" s="23"/>
      <c r="G457" s="22"/>
      <c r="H457" s="22"/>
      <c r="I457" s="22"/>
      <c r="J457" s="21" t="s">
        <v>143</v>
      </c>
      <c r="K457" s="21" t="s">
        <v>142</v>
      </c>
      <c r="L457" s="21" t="s">
        <v>5</v>
      </c>
      <c r="M457" s="41">
        <v>42185</v>
      </c>
      <c r="O457" s="42">
        <f t="shared" si="16"/>
        <v>115</v>
      </c>
      <c r="P457" s="37">
        <v>46</v>
      </c>
      <c r="Q457" s="38" t="str">
        <f t="shared" si="17"/>
        <v>AK</v>
      </c>
    </row>
    <row r="458" spans="1:18" ht="15">
      <c r="A458" s="23"/>
      <c r="B458" s="24"/>
      <c r="C458" s="21"/>
      <c r="D458" s="35"/>
      <c r="E458" s="23"/>
      <c r="F458" s="23"/>
      <c r="G458" s="22"/>
      <c r="H458" s="22"/>
      <c r="I458" s="22"/>
      <c r="J458" s="21" t="s">
        <v>141</v>
      </c>
      <c r="K458" s="21" t="s">
        <v>140</v>
      </c>
      <c r="L458" s="21" t="s">
        <v>5</v>
      </c>
      <c r="M458" s="41">
        <v>42185</v>
      </c>
      <c r="O458" s="42">
        <f t="shared" si="16"/>
        <v>115</v>
      </c>
      <c r="P458" s="37">
        <v>53</v>
      </c>
      <c r="Q458" s="38" t="str">
        <f t="shared" si="17"/>
        <v>Ü-50</v>
      </c>
    </row>
    <row r="459" spans="1:18" ht="15">
      <c r="A459" s="23"/>
      <c r="B459" s="24"/>
      <c r="C459" s="21"/>
      <c r="D459" s="35"/>
      <c r="E459" s="23"/>
      <c r="F459" s="23"/>
      <c r="G459" s="22"/>
      <c r="H459" s="22"/>
      <c r="I459" s="22"/>
      <c r="J459" s="21" t="s">
        <v>139</v>
      </c>
      <c r="K459" s="21" t="s">
        <v>136</v>
      </c>
      <c r="L459" s="21" t="s">
        <v>5</v>
      </c>
      <c r="M459" s="41">
        <v>42185</v>
      </c>
      <c r="O459" s="42">
        <f t="shared" si="16"/>
        <v>115</v>
      </c>
      <c r="P459" s="37">
        <v>59</v>
      </c>
      <c r="Q459" s="38" t="str">
        <f t="shared" si="17"/>
        <v>Ü-50</v>
      </c>
      <c r="R459" s="32"/>
    </row>
    <row r="460" spans="1:18" ht="15">
      <c r="A460" s="23"/>
      <c r="B460" s="24"/>
      <c r="C460" s="21"/>
      <c r="D460" s="35"/>
      <c r="E460" s="23"/>
      <c r="F460" s="23"/>
      <c r="G460" s="22"/>
      <c r="H460" s="22"/>
      <c r="I460" s="22"/>
      <c r="J460" s="21" t="s">
        <v>138</v>
      </c>
      <c r="K460" s="21" t="s">
        <v>12</v>
      </c>
      <c r="L460" s="21" t="s">
        <v>5</v>
      </c>
      <c r="M460" s="41">
        <v>42185</v>
      </c>
      <c r="O460" s="42">
        <f t="shared" si="16"/>
        <v>115</v>
      </c>
      <c r="P460" s="37">
        <v>50</v>
      </c>
      <c r="Q460" s="38" t="str">
        <f t="shared" si="17"/>
        <v>AK</v>
      </c>
    </row>
    <row r="461" spans="1:18" ht="15">
      <c r="A461" s="23"/>
      <c r="B461" s="24"/>
      <c r="C461" s="21"/>
      <c r="D461" s="35"/>
      <c r="E461" s="23"/>
      <c r="F461" s="23"/>
      <c r="G461" s="22"/>
      <c r="H461" s="22"/>
      <c r="I461" s="22"/>
      <c r="J461" s="21" t="s">
        <v>137</v>
      </c>
      <c r="K461" s="21" t="s">
        <v>136</v>
      </c>
      <c r="L461" s="21"/>
      <c r="M461" s="41">
        <v>42185</v>
      </c>
      <c r="O461" s="42">
        <f t="shared" si="16"/>
        <v>115</v>
      </c>
      <c r="P461" s="37">
        <v>61</v>
      </c>
      <c r="Q461" s="38" t="str">
        <f t="shared" si="17"/>
        <v>Ü-60</v>
      </c>
      <c r="R461" s="32"/>
    </row>
    <row r="462" spans="1:18" ht="15">
      <c r="A462" s="23"/>
      <c r="B462" s="24"/>
      <c r="C462" s="21"/>
      <c r="D462" s="35"/>
      <c r="E462" s="23"/>
      <c r="F462" s="23"/>
      <c r="G462" s="22"/>
      <c r="H462" s="22"/>
      <c r="I462" s="22"/>
      <c r="J462" s="21" t="s">
        <v>134</v>
      </c>
      <c r="K462" s="21" t="s">
        <v>135</v>
      </c>
      <c r="L462" s="21"/>
      <c r="M462" s="41">
        <v>42185</v>
      </c>
      <c r="O462" s="42">
        <f t="shared" si="16"/>
        <v>115</v>
      </c>
      <c r="P462" s="37">
        <v>59</v>
      </c>
      <c r="Q462" s="38" t="str">
        <f t="shared" si="17"/>
        <v>Ü-50</v>
      </c>
      <c r="R462" s="32"/>
    </row>
    <row r="463" spans="1:18" ht="15">
      <c r="A463" s="23"/>
      <c r="B463" s="24"/>
      <c r="C463" s="21"/>
      <c r="D463" s="35"/>
      <c r="E463" s="23"/>
      <c r="F463" s="23"/>
      <c r="G463" s="22"/>
      <c r="H463" s="22"/>
      <c r="I463" s="22"/>
      <c r="J463" s="21" t="s">
        <v>132</v>
      </c>
      <c r="K463" s="21" t="s">
        <v>69</v>
      </c>
      <c r="L463" s="21"/>
      <c r="M463" s="41">
        <v>42185</v>
      </c>
      <c r="O463" s="42">
        <f t="shared" si="16"/>
        <v>115</v>
      </c>
      <c r="P463" s="37">
        <v>70</v>
      </c>
      <c r="Q463" s="38" t="str">
        <f t="shared" si="17"/>
        <v>Ü-60</v>
      </c>
    </row>
    <row r="464" spans="1:18" ht="15">
      <c r="A464" s="23"/>
      <c r="B464" s="24"/>
      <c r="C464" s="21"/>
      <c r="D464" s="35"/>
      <c r="E464" s="23"/>
      <c r="F464" s="23"/>
      <c r="G464" s="22"/>
      <c r="H464" s="22"/>
      <c r="I464" s="22"/>
      <c r="J464" s="21" t="s">
        <v>131</v>
      </c>
      <c r="K464" s="21" t="s">
        <v>130</v>
      </c>
      <c r="L464" s="21"/>
      <c r="M464" s="41">
        <v>42185</v>
      </c>
      <c r="O464" s="42">
        <f t="shared" si="16"/>
        <v>115</v>
      </c>
      <c r="P464" s="37">
        <v>75</v>
      </c>
      <c r="Q464" s="38" t="str">
        <f t="shared" si="17"/>
        <v>Ü-60</v>
      </c>
    </row>
    <row r="465" spans="1:18" ht="15">
      <c r="A465" s="23"/>
      <c r="B465" s="24"/>
      <c r="C465" s="21"/>
      <c r="D465" s="35"/>
      <c r="E465" s="23"/>
      <c r="F465" s="23"/>
      <c r="G465" s="22"/>
      <c r="H465" s="22"/>
      <c r="I465" s="22"/>
      <c r="J465" s="21" t="s">
        <v>129</v>
      </c>
      <c r="K465" s="21" t="s">
        <v>31</v>
      </c>
      <c r="L465" s="21" t="s">
        <v>5</v>
      </c>
      <c r="M465" s="41">
        <v>42185</v>
      </c>
      <c r="O465" s="42">
        <f t="shared" si="16"/>
        <v>115</v>
      </c>
      <c r="P465" s="37">
        <v>71</v>
      </c>
      <c r="Q465" s="38" t="str">
        <f t="shared" si="17"/>
        <v>Ü-60</v>
      </c>
    </row>
    <row r="466" spans="1:18" ht="15">
      <c r="A466" s="23"/>
      <c r="B466" s="24"/>
      <c r="C466" s="21"/>
      <c r="D466" s="35"/>
      <c r="E466" s="23"/>
      <c r="F466" s="23"/>
      <c r="G466" s="22"/>
      <c r="H466" s="22"/>
      <c r="I466" s="22"/>
      <c r="J466" s="21" t="s">
        <v>128</v>
      </c>
      <c r="K466" s="21" t="s">
        <v>31</v>
      </c>
      <c r="L466" s="21"/>
      <c r="M466" s="41">
        <v>42185</v>
      </c>
      <c r="O466" s="42">
        <f t="shared" si="16"/>
        <v>115</v>
      </c>
      <c r="P466" s="37">
        <v>79</v>
      </c>
      <c r="Q466" s="38" t="str">
        <f t="shared" si="17"/>
        <v>Ü-60</v>
      </c>
    </row>
    <row r="467" spans="1:18" ht="15">
      <c r="A467" s="23"/>
      <c r="B467" s="24"/>
      <c r="C467" s="21"/>
      <c r="D467" s="35"/>
      <c r="E467" s="23"/>
      <c r="F467" s="23"/>
      <c r="G467" s="22"/>
      <c r="H467" s="22"/>
      <c r="I467" s="22"/>
      <c r="J467" s="21" t="s">
        <v>127</v>
      </c>
      <c r="K467" s="21" t="s">
        <v>126</v>
      </c>
      <c r="L467" s="21"/>
      <c r="M467" s="41">
        <v>42185</v>
      </c>
      <c r="O467" s="42">
        <f t="shared" si="16"/>
        <v>115</v>
      </c>
      <c r="P467" s="37">
        <v>65</v>
      </c>
      <c r="Q467" s="38" t="str">
        <f t="shared" si="17"/>
        <v>Ü-60</v>
      </c>
    </row>
    <row r="468" spans="1:18" ht="15">
      <c r="A468" s="23"/>
      <c r="B468" s="24"/>
      <c r="C468" s="21"/>
      <c r="D468" s="35"/>
      <c r="E468" s="23"/>
      <c r="F468" s="23"/>
      <c r="G468" s="22"/>
      <c r="H468" s="22"/>
      <c r="I468" s="22"/>
      <c r="J468" s="21" t="s">
        <v>125</v>
      </c>
      <c r="K468" s="21" t="s">
        <v>124</v>
      </c>
      <c r="L468" s="21"/>
      <c r="M468" s="41">
        <v>42185</v>
      </c>
      <c r="O468" s="42">
        <f t="shared" si="16"/>
        <v>115</v>
      </c>
      <c r="P468" s="37">
        <v>52</v>
      </c>
      <c r="Q468" s="38" t="str">
        <f t="shared" si="17"/>
        <v>Ü-50</v>
      </c>
    </row>
    <row r="469" spans="1:18" ht="15">
      <c r="A469" s="23"/>
      <c r="B469" s="24"/>
      <c r="C469" s="21"/>
      <c r="D469" s="35"/>
      <c r="E469" s="23"/>
      <c r="F469" s="23"/>
      <c r="G469" s="22"/>
      <c r="H469" s="22"/>
      <c r="I469" s="22"/>
      <c r="J469" s="21" t="s">
        <v>123</v>
      </c>
      <c r="K469" s="21" t="s">
        <v>58</v>
      </c>
      <c r="L469" s="21"/>
      <c r="M469" s="41">
        <v>42185</v>
      </c>
      <c r="O469" s="42">
        <f t="shared" si="16"/>
        <v>115</v>
      </c>
      <c r="P469" s="37">
        <v>72</v>
      </c>
      <c r="Q469" s="38" t="str">
        <f t="shared" si="17"/>
        <v>Ü-60</v>
      </c>
    </row>
    <row r="470" spans="1:18" ht="15">
      <c r="A470" s="23"/>
      <c r="B470" s="24"/>
      <c r="C470" s="21"/>
      <c r="D470" s="35"/>
      <c r="E470" s="23"/>
      <c r="F470" s="23"/>
      <c r="G470" s="22"/>
      <c r="H470" s="22"/>
      <c r="I470" s="22"/>
      <c r="J470" s="21" t="s">
        <v>122</v>
      </c>
      <c r="K470" s="21" t="s">
        <v>121</v>
      </c>
      <c r="L470" s="21" t="s">
        <v>5</v>
      </c>
      <c r="M470" s="41">
        <v>42185</v>
      </c>
      <c r="O470" s="42">
        <f t="shared" si="16"/>
        <v>115</v>
      </c>
      <c r="P470" s="37">
        <v>43</v>
      </c>
      <c r="Q470" s="38" t="str">
        <f t="shared" si="17"/>
        <v>AK</v>
      </c>
    </row>
    <row r="471" spans="1:18" ht="15">
      <c r="A471" s="23"/>
      <c r="B471" s="24"/>
      <c r="C471" s="21"/>
      <c r="D471" s="35"/>
      <c r="E471" s="23"/>
      <c r="F471" s="23"/>
      <c r="G471" s="22"/>
      <c r="H471" s="22"/>
      <c r="I471" s="22"/>
      <c r="J471" s="21" t="s">
        <v>120</v>
      </c>
      <c r="K471" s="21" t="s">
        <v>119</v>
      </c>
      <c r="L471" s="21" t="s">
        <v>5</v>
      </c>
      <c r="M471" s="41">
        <v>42185</v>
      </c>
      <c r="O471" s="42">
        <f t="shared" si="16"/>
        <v>115</v>
      </c>
      <c r="P471" s="37">
        <v>16</v>
      </c>
      <c r="Q471" s="38" t="str">
        <f t="shared" si="17"/>
        <v>U-18</v>
      </c>
    </row>
    <row r="472" spans="1:18" ht="15">
      <c r="A472" s="23"/>
      <c r="B472" s="24"/>
      <c r="C472" s="21"/>
      <c r="D472" s="35"/>
      <c r="E472" s="23"/>
      <c r="F472" s="23"/>
      <c r="G472" s="22"/>
      <c r="H472" s="22"/>
      <c r="I472" s="22"/>
      <c r="J472" s="21" t="s">
        <v>118</v>
      </c>
      <c r="K472" s="21" t="s">
        <v>25</v>
      </c>
      <c r="L472" s="21"/>
      <c r="M472" s="41">
        <v>42185</v>
      </c>
      <c r="O472" s="42">
        <f t="shared" si="16"/>
        <v>115</v>
      </c>
      <c r="P472" s="37">
        <v>60</v>
      </c>
      <c r="Q472" s="38" t="str">
        <f t="shared" si="17"/>
        <v>Ü-50</v>
      </c>
      <c r="R472" s="32"/>
    </row>
    <row r="473" spans="1:18" ht="15">
      <c r="A473" s="23"/>
      <c r="B473" s="24"/>
      <c r="C473" s="21"/>
      <c r="D473" s="35"/>
      <c r="E473" s="23"/>
      <c r="F473" s="23"/>
      <c r="G473" s="22"/>
      <c r="H473" s="22"/>
      <c r="I473" s="22"/>
      <c r="J473" s="21" t="s">
        <v>117</v>
      </c>
      <c r="K473" s="21" t="s">
        <v>116</v>
      </c>
      <c r="L473" s="21"/>
      <c r="M473" s="41">
        <v>42185</v>
      </c>
      <c r="O473" s="42">
        <f t="shared" si="16"/>
        <v>115</v>
      </c>
      <c r="P473" s="37">
        <v>55</v>
      </c>
      <c r="Q473" s="38" t="str">
        <f t="shared" si="17"/>
        <v>Ü-50</v>
      </c>
    </row>
    <row r="474" spans="1:18" ht="15">
      <c r="A474" s="23"/>
      <c r="B474" s="24"/>
      <c r="C474" s="21"/>
      <c r="D474" s="35"/>
      <c r="E474" s="23"/>
      <c r="F474" s="23"/>
      <c r="G474" s="22"/>
      <c r="H474" s="22"/>
      <c r="I474" s="22"/>
      <c r="J474" s="21" t="s">
        <v>115</v>
      </c>
      <c r="K474" s="21" t="s">
        <v>58</v>
      </c>
      <c r="L474" s="21"/>
      <c r="M474" s="41">
        <v>42185</v>
      </c>
      <c r="O474" s="42">
        <f t="shared" si="16"/>
        <v>115</v>
      </c>
      <c r="P474" s="37">
        <v>56</v>
      </c>
      <c r="Q474" s="38" t="str">
        <f t="shared" si="17"/>
        <v>Ü-50</v>
      </c>
    </row>
    <row r="475" spans="1:18" ht="15">
      <c r="A475" s="23"/>
      <c r="B475" s="24"/>
      <c r="C475" s="21"/>
      <c r="D475" s="35"/>
      <c r="E475" s="23"/>
      <c r="F475" s="23"/>
      <c r="G475" s="22"/>
      <c r="H475" s="22"/>
      <c r="I475" s="22"/>
      <c r="J475" s="21" t="s">
        <v>114</v>
      </c>
      <c r="K475" s="21" t="s">
        <v>113</v>
      </c>
      <c r="L475" s="21"/>
      <c r="M475" s="41">
        <v>42185</v>
      </c>
      <c r="O475" s="42">
        <f t="shared" si="16"/>
        <v>115</v>
      </c>
      <c r="P475" s="37">
        <v>22</v>
      </c>
      <c r="Q475" s="38" t="str">
        <f t="shared" si="17"/>
        <v>U-23</v>
      </c>
    </row>
    <row r="476" spans="1:18" ht="15">
      <c r="A476" s="23"/>
      <c r="B476" s="24"/>
      <c r="C476" s="21"/>
      <c r="D476" s="35"/>
      <c r="E476" s="23"/>
      <c r="F476" s="23"/>
      <c r="G476" s="22"/>
      <c r="H476" s="22"/>
      <c r="I476" s="22"/>
      <c r="J476" s="21" t="s">
        <v>112</v>
      </c>
      <c r="K476" s="21" t="s">
        <v>111</v>
      </c>
      <c r="L476" s="21" t="s">
        <v>5</v>
      </c>
      <c r="M476" s="41">
        <v>42185</v>
      </c>
      <c r="O476" s="42">
        <f t="shared" si="16"/>
        <v>115</v>
      </c>
      <c r="P476" s="37">
        <v>57</v>
      </c>
      <c r="Q476" s="38" t="str">
        <f t="shared" si="17"/>
        <v>Ü-50</v>
      </c>
    </row>
    <row r="477" spans="1:18" ht="15">
      <c r="A477" s="23"/>
      <c r="B477" s="24"/>
      <c r="C477" s="21"/>
      <c r="D477" s="35"/>
      <c r="E477" s="23"/>
      <c r="F477" s="23"/>
      <c r="G477" s="22"/>
      <c r="H477" s="22"/>
      <c r="I477" s="22"/>
      <c r="J477" s="21" t="s">
        <v>110</v>
      </c>
      <c r="K477" s="21" t="s">
        <v>109</v>
      </c>
      <c r="L477" s="21"/>
      <c r="M477" s="41">
        <v>42185</v>
      </c>
      <c r="O477" s="42">
        <f t="shared" si="16"/>
        <v>115</v>
      </c>
      <c r="P477" s="37">
        <v>72</v>
      </c>
      <c r="Q477" s="38" t="str">
        <f t="shared" si="17"/>
        <v>Ü-60</v>
      </c>
    </row>
    <row r="478" spans="1:18" ht="15">
      <c r="A478" s="23"/>
      <c r="B478" s="24"/>
      <c r="C478" s="21"/>
      <c r="D478" s="35"/>
      <c r="E478" s="23"/>
      <c r="F478" s="23"/>
      <c r="G478" s="22"/>
      <c r="H478" s="22"/>
      <c r="I478" s="22"/>
      <c r="J478" s="21" t="s">
        <v>108</v>
      </c>
      <c r="K478" s="21" t="s">
        <v>90</v>
      </c>
      <c r="L478" s="21" t="s">
        <v>5</v>
      </c>
      <c r="M478" s="41">
        <v>42185</v>
      </c>
      <c r="O478" s="42">
        <f t="shared" si="16"/>
        <v>115</v>
      </c>
      <c r="P478" s="37">
        <v>42</v>
      </c>
      <c r="Q478" s="38" t="str">
        <f t="shared" si="17"/>
        <v>AK</v>
      </c>
    </row>
    <row r="479" spans="1:18" ht="15">
      <c r="A479" s="23"/>
      <c r="B479" s="24"/>
      <c r="C479" s="21"/>
      <c r="D479" s="35"/>
      <c r="E479" s="23"/>
      <c r="F479" s="23"/>
      <c r="G479" s="22"/>
      <c r="H479" s="22"/>
      <c r="I479" s="22"/>
      <c r="J479" s="21" t="s">
        <v>107</v>
      </c>
      <c r="K479" s="21" t="s">
        <v>106</v>
      </c>
      <c r="L479" s="21"/>
      <c r="M479" s="41">
        <v>42185</v>
      </c>
      <c r="O479" s="42">
        <f t="shared" si="16"/>
        <v>115</v>
      </c>
      <c r="P479" s="37">
        <v>74</v>
      </c>
      <c r="Q479" s="38" t="str">
        <f t="shared" si="17"/>
        <v>Ü-60</v>
      </c>
    </row>
    <row r="480" spans="1:18" ht="15">
      <c r="A480" s="23"/>
      <c r="B480" s="24"/>
      <c r="C480" s="21"/>
      <c r="D480" s="35"/>
      <c r="E480" s="23"/>
      <c r="F480" s="23"/>
      <c r="G480" s="22"/>
      <c r="H480" s="22"/>
      <c r="I480" s="22"/>
      <c r="J480" s="21" t="s">
        <v>105</v>
      </c>
      <c r="K480" s="21" t="s">
        <v>69</v>
      </c>
      <c r="L480" s="21"/>
      <c r="M480" s="41">
        <v>42185</v>
      </c>
      <c r="O480" s="42">
        <f t="shared" si="16"/>
        <v>115</v>
      </c>
      <c r="P480" s="37">
        <v>62</v>
      </c>
      <c r="Q480" s="38" t="str">
        <f t="shared" si="17"/>
        <v>Ü-60</v>
      </c>
    </row>
    <row r="481" spans="1:17" ht="15">
      <c r="A481" s="23"/>
      <c r="B481" s="24"/>
      <c r="C481" s="21"/>
      <c r="D481" s="35"/>
      <c r="E481" s="23"/>
      <c r="F481" s="23"/>
      <c r="G481" s="22"/>
      <c r="H481" s="22"/>
      <c r="I481" s="22"/>
      <c r="J481" s="21" t="s">
        <v>104</v>
      </c>
      <c r="K481" s="21" t="s">
        <v>103</v>
      </c>
      <c r="L481" s="21"/>
      <c r="M481" s="41">
        <v>42185</v>
      </c>
      <c r="O481" s="42">
        <f t="shared" si="16"/>
        <v>115</v>
      </c>
      <c r="P481" s="37">
        <v>58</v>
      </c>
      <c r="Q481" s="38" t="str">
        <f t="shared" si="17"/>
        <v>Ü-50</v>
      </c>
    </row>
    <row r="482" spans="1:17" ht="15">
      <c r="A482" s="23"/>
      <c r="B482" s="24"/>
      <c r="C482" s="21"/>
      <c r="D482" s="35"/>
      <c r="E482" s="23"/>
      <c r="F482" s="23"/>
      <c r="G482" s="22"/>
      <c r="H482" s="22"/>
      <c r="I482" s="22"/>
      <c r="J482" s="21" t="s">
        <v>102</v>
      </c>
      <c r="K482" s="21" t="s">
        <v>101</v>
      </c>
      <c r="L482" s="21"/>
      <c r="M482" s="41">
        <v>42185</v>
      </c>
      <c r="O482" s="42">
        <f t="shared" si="16"/>
        <v>115</v>
      </c>
      <c r="P482" s="37">
        <v>77</v>
      </c>
      <c r="Q482" s="38" t="str">
        <f t="shared" si="17"/>
        <v>Ü-60</v>
      </c>
    </row>
    <row r="483" spans="1:17" ht="15">
      <c r="A483" s="23"/>
      <c r="B483" s="24"/>
      <c r="C483" s="21"/>
      <c r="D483" s="35"/>
      <c r="E483" s="23"/>
      <c r="F483" s="23"/>
      <c r="G483" s="22"/>
      <c r="H483" s="22"/>
      <c r="I483" s="22"/>
      <c r="J483" s="21" t="s">
        <v>100</v>
      </c>
      <c r="K483" s="21" t="s">
        <v>99</v>
      </c>
      <c r="L483" s="21" t="s">
        <v>5</v>
      </c>
      <c r="M483" s="41">
        <v>42185</v>
      </c>
      <c r="O483" s="42">
        <f t="shared" si="16"/>
        <v>115</v>
      </c>
      <c r="P483" s="37">
        <v>23</v>
      </c>
      <c r="Q483" s="38" t="str">
        <f t="shared" si="17"/>
        <v>U-23</v>
      </c>
    </row>
    <row r="484" spans="1:17" ht="15">
      <c r="A484" s="23"/>
      <c r="B484" s="24"/>
      <c r="C484" s="21"/>
      <c r="D484" s="35"/>
      <c r="E484" s="23"/>
      <c r="F484" s="23"/>
      <c r="G484" s="22"/>
      <c r="H484" s="22"/>
      <c r="I484" s="22"/>
      <c r="J484" s="21" t="s">
        <v>98</v>
      </c>
      <c r="K484" s="21" t="s">
        <v>31</v>
      </c>
      <c r="L484" s="21"/>
      <c r="M484" s="41">
        <v>42185</v>
      </c>
      <c r="O484" s="42">
        <f t="shared" si="16"/>
        <v>115</v>
      </c>
      <c r="P484" s="37">
        <v>69</v>
      </c>
      <c r="Q484" s="38" t="str">
        <f t="shared" si="17"/>
        <v>Ü-60</v>
      </c>
    </row>
    <row r="485" spans="1:17" ht="15">
      <c r="A485" s="23"/>
      <c r="B485" s="24"/>
      <c r="C485" s="21"/>
      <c r="D485" s="35"/>
      <c r="E485" s="23"/>
      <c r="F485" s="23"/>
      <c r="G485" s="22"/>
      <c r="H485" s="22"/>
      <c r="I485" s="22"/>
      <c r="J485" s="21" t="s">
        <v>97</v>
      </c>
      <c r="K485" s="21" t="s">
        <v>21</v>
      </c>
      <c r="L485" s="21" t="s">
        <v>5</v>
      </c>
      <c r="M485" s="41">
        <v>42185</v>
      </c>
      <c r="O485" s="42">
        <f t="shared" si="16"/>
        <v>115</v>
      </c>
      <c r="P485" s="37">
        <v>48</v>
      </c>
      <c r="Q485" s="38" t="str">
        <f t="shared" si="17"/>
        <v>AK</v>
      </c>
    </row>
    <row r="486" spans="1:17" ht="15">
      <c r="A486" s="23"/>
      <c r="B486" s="24"/>
      <c r="C486" s="21"/>
      <c r="D486" s="35"/>
      <c r="E486" s="23"/>
      <c r="F486" s="23"/>
      <c r="G486" s="22"/>
      <c r="H486" s="22"/>
      <c r="I486" s="22"/>
      <c r="J486" s="21" t="s">
        <v>17</v>
      </c>
      <c r="K486" s="21" t="s">
        <v>96</v>
      </c>
      <c r="L486" s="21" t="s">
        <v>5</v>
      </c>
      <c r="M486" s="41">
        <v>42185</v>
      </c>
      <c r="O486" s="42">
        <f t="shared" si="16"/>
        <v>115</v>
      </c>
      <c r="P486" s="37">
        <v>16</v>
      </c>
      <c r="Q486" s="38" t="str">
        <f t="shared" si="17"/>
        <v>U-18</v>
      </c>
    </row>
    <row r="487" spans="1:17" ht="15">
      <c r="A487" s="23"/>
      <c r="B487" s="24"/>
      <c r="C487" s="21"/>
      <c r="D487" s="35"/>
      <c r="E487" s="23"/>
      <c r="F487" s="23"/>
      <c r="G487" s="22"/>
      <c r="H487" s="22"/>
      <c r="I487" s="22"/>
      <c r="J487" s="21" t="s">
        <v>95</v>
      </c>
      <c r="K487" s="21" t="s">
        <v>94</v>
      </c>
      <c r="L487" s="21"/>
      <c r="M487" s="41">
        <v>42185</v>
      </c>
      <c r="O487" s="42">
        <f t="shared" si="16"/>
        <v>115</v>
      </c>
      <c r="P487" s="37">
        <v>54</v>
      </c>
      <c r="Q487" s="38" t="str">
        <f t="shared" si="17"/>
        <v>Ü-50</v>
      </c>
    </row>
    <row r="488" spans="1:17" ht="15">
      <c r="A488" s="23"/>
      <c r="B488" s="24"/>
      <c r="C488" s="21"/>
      <c r="D488" s="35"/>
      <c r="E488" s="23"/>
      <c r="F488" s="23"/>
      <c r="G488" s="22"/>
      <c r="H488" s="22"/>
      <c r="I488" s="22"/>
      <c r="J488" s="21" t="s">
        <v>93</v>
      </c>
      <c r="K488" s="21" t="s">
        <v>92</v>
      </c>
      <c r="L488" s="21"/>
      <c r="M488" s="41">
        <v>42185</v>
      </c>
      <c r="O488" s="42">
        <f t="shared" si="16"/>
        <v>115</v>
      </c>
      <c r="P488" s="37">
        <v>59</v>
      </c>
      <c r="Q488" s="38" t="str">
        <f t="shared" si="17"/>
        <v>Ü-50</v>
      </c>
    </row>
    <row r="489" spans="1:17" ht="15">
      <c r="A489" s="23"/>
      <c r="B489" s="24"/>
      <c r="C489" s="21"/>
      <c r="D489" s="35"/>
      <c r="E489" s="23"/>
      <c r="F489" s="23"/>
      <c r="G489" s="22"/>
      <c r="H489" s="22"/>
      <c r="I489" s="22"/>
      <c r="J489" s="21" t="s">
        <v>91</v>
      </c>
      <c r="K489" s="21" t="s">
        <v>90</v>
      </c>
      <c r="L489" s="21" t="s">
        <v>5</v>
      </c>
      <c r="M489" s="41">
        <v>42185</v>
      </c>
      <c r="O489" s="42">
        <f t="shared" si="16"/>
        <v>115</v>
      </c>
      <c r="P489" s="37">
        <v>16</v>
      </c>
      <c r="Q489" s="38" t="str">
        <f t="shared" si="17"/>
        <v>U-18</v>
      </c>
    </row>
    <row r="490" spans="1:17" ht="15">
      <c r="A490" s="23"/>
      <c r="B490" s="24"/>
      <c r="C490" s="21"/>
      <c r="D490" s="35"/>
      <c r="E490" s="23"/>
      <c r="F490" s="23"/>
      <c r="G490" s="22"/>
      <c r="H490" s="22"/>
      <c r="I490" s="22"/>
      <c r="J490" s="21" t="s">
        <v>87</v>
      </c>
      <c r="K490" s="21" t="s">
        <v>89</v>
      </c>
      <c r="L490" s="21" t="s">
        <v>5</v>
      </c>
      <c r="M490" s="41">
        <v>42185</v>
      </c>
      <c r="O490" s="42">
        <f t="shared" si="16"/>
        <v>115</v>
      </c>
      <c r="P490" s="37">
        <v>28</v>
      </c>
      <c r="Q490" s="38" t="str">
        <f t="shared" si="17"/>
        <v>AK</v>
      </c>
    </row>
    <row r="491" spans="1:17" ht="15">
      <c r="A491" s="23"/>
      <c r="B491" s="24"/>
      <c r="C491" s="21"/>
      <c r="D491" s="35"/>
      <c r="E491" s="23"/>
      <c r="F491" s="23"/>
      <c r="G491" s="22"/>
      <c r="H491" s="22"/>
      <c r="I491" s="22"/>
      <c r="J491" s="21" t="s">
        <v>87</v>
      </c>
      <c r="K491" s="21" t="s">
        <v>86</v>
      </c>
      <c r="L491" s="21"/>
      <c r="M491" s="41">
        <v>42185</v>
      </c>
      <c r="O491" s="42">
        <f t="shared" si="16"/>
        <v>115</v>
      </c>
      <c r="P491" s="37">
        <v>47</v>
      </c>
      <c r="Q491" s="38" t="str">
        <f t="shared" si="17"/>
        <v>AK</v>
      </c>
    </row>
    <row r="492" spans="1:17" ht="15">
      <c r="A492" s="23"/>
      <c r="B492" s="24"/>
      <c r="C492" s="21"/>
      <c r="D492" s="35"/>
      <c r="E492" s="23"/>
      <c r="F492" s="23"/>
      <c r="G492" s="22"/>
      <c r="H492" s="22"/>
      <c r="I492" s="22"/>
      <c r="J492" s="21" t="s">
        <v>87</v>
      </c>
      <c r="K492" s="21" t="s">
        <v>30</v>
      </c>
      <c r="L492" s="21" t="s">
        <v>5</v>
      </c>
      <c r="M492" s="41">
        <v>42185</v>
      </c>
      <c r="O492" s="42">
        <f t="shared" si="16"/>
        <v>115</v>
      </c>
      <c r="P492" s="37">
        <v>20</v>
      </c>
      <c r="Q492" s="38" t="str">
        <f t="shared" si="17"/>
        <v>U-23</v>
      </c>
    </row>
    <row r="493" spans="1:17" ht="15">
      <c r="A493" s="23"/>
      <c r="B493" s="24"/>
      <c r="C493" s="21"/>
      <c r="D493" s="35"/>
      <c r="E493" s="23"/>
      <c r="F493" s="23"/>
      <c r="G493" s="22"/>
      <c r="H493" s="22"/>
      <c r="I493" s="22"/>
      <c r="J493" s="21" t="s">
        <v>87</v>
      </c>
      <c r="K493" s="21" t="s">
        <v>88</v>
      </c>
      <c r="L493" s="21"/>
      <c r="M493" s="41">
        <v>42185</v>
      </c>
      <c r="O493" s="42">
        <f t="shared" si="16"/>
        <v>115</v>
      </c>
      <c r="P493" s="37">
        <v>45</v>
      </c>
      <c r="Q493" s="38" t="str">
        <f t="shared" si="17"/>
        <v>AK</v>
      </c>
    </row>
    <row r="494" spans="1:17" ht="15">
      <c r="A494" s="23"/>
      <c r="B494" s="24"/>
      <c r="C494" s="21"/>
      <c r="D494" s="35"/>
      <c r="E494" s="23"/>
      <c r="F494" s="23"/>
      <c r="G494" s="22"/>
      <c r="H494" s="22"/>
      <c r="I494" s="22"/>
      <c r="J494" s="21" t="s">
        <v>85</v>
      </c>
      <c r="K494" s="21" t="s">
        <v>84</v>
      </c>
      <c r="L494" s="21" t="s">
        <v>5</v>
      </c>
      <c r="M494" s="41">
        <v>42185</v>
      </c>
      <c r="O494" s="42">
        <f t="shared" si="16"/>
        <v>115</v>
      </c>
      <c r="P494" s="37">
        <v>21</v>
      </c>
      <c r="Q494" s="38" t="str">
        <f t="shared" si="17"/>
        <v>U-23</v>
      </c>
    </row>
    <row r="495" spans="1:17" ht="15">
      <c r="A495" s="23"/>
      <c r="B495" s="24"/>
      <c r="C495" s="21"/>
      <c r="D495" s="35"/>
      <c r="E495" s="23"/>
      <c r="F495" s="23"/>
      <c r="G495" s="22"/>
      <c r="H495" s="22"/>
      <c r="I495" s="22"/>
      <c r="J495" s="21" t="s">
        <v>83</v>
      </c>
      <c r="K495" s="21" t="s">
        <v>82</v>
      </c>
      <c r="L495" s="21"/>
      <c r="M495" s="41">
        <v>42185</v>
      </c>
      <c r="O495" s="42">
        <f t="shared" si="16"/>
        <v>115</v>
      </c>
      <c r="P495" s="37">
        <v>61</v>
      </c>
      <c r="Q495" s="38" t="str">
        <f t="shared" si="17"/>
        <v>Ü-60</v>
      </c>
    </row>
    <row r="496" spans="1:17" ht="15">
      <c r="A496" s="23"/>
      <c r="B496" s="24"/>
      <c r="C496" s="21"/>
      <c r="D496" s="35"/>
      <c r="E496" s="23"/>
      <c r="F496" s="23"/>
      <c r="G496" s="22"/>
      <c r="H496" s="22"/>
      <c r="I496" s="22"/>
      <c r="J496" s="21" t="s">
        <v>81</v>
      </c>
      <c r="K496" s="21" t="s">
        <v>80</v>
      </c>
      <c r="L496" s="21"/>
      <c r="M496" s="41">
        <v>42185</v>
      </c>
      <c r="O496" s="42">
        <f t="shared" si="16"/>
        <v>115</v>
      </c>
      <c r="P496" s="37">
        <v>83</v>
      </c>
      <c r="Q496" s="38" t="str">
        <f t="shared" si="17"/>
        <v>Ü-60</v>
      </c>
    </row>
    <row r="497" spans="1:18" ht="15">
      <c r="A497" s="23"/>
      <c r="B497" s="24"/>
      <c r="C497" s="21"/>
      <c r="D497" s="35"/>
      <c r="E497" s="23"/>
      <c r="F497" s="23"/>
      <c r="G497" s="22"/>
      <c r="H497" s="22"/>
      <c r="I497" s="22"/>
      <c r="J497" s="21" t="s">
        <v>79</v>
      </c>
      <c r="K497" s="21" t="s">
        <v>78</v>
      </c>
      <c r="L497" s="21"/>
      <c r="M497" s="41">
        <v>42185</v>
      </c>
      <c r="O497" s="42">
        <f t="shared" si="16"/>
        <v>115</v>
      </c>
      <c r="P497" s="37">
        <v>72</v>
      </c>
      <c r="Q497" s="38" t="str">
        <f t="shared" si="17"/>
        <v>Ü-60</v>
      </c>
    </row>
    <row r="498" spans="1:18" ht="15">
      <c r="A498" s="23"/>
      <c r="B498" s="24"/>
      <c r="C498" s="21"/>
      <c r="D498" s="35"/>
      <c r="E498" s="23"/>
      <c r="F498" s="23"/>
      <c r="G498" s="22"/>
      <c r="H498" s="22"/>
      <c r="I498" s="22"/>
      <c r="J498" s="21" t="s">
        <v>77</v>
      </c>
      <c r="K498" s="21" t="s">
        <v>9</v>
      </c>
      <c r="L498" s="21" t="s">
        <v>5</v>
      </c>
      <c r="M498" s="41">
        <v>42185</v>
      </c>
      <c r="O498" s="42">
        <f t="shared" si="16"/>
        <v>115</v>
      </c>
      <c r="P498" s="37">
        <v>45</v>
      </c>
      <c r="Q498" s="38" t="str">
        <f t="shared" si="17"/>
        <v>AK</v>
      </c>
    </row>
    <row r="499" spans="1:18" ht="15">
      <c r="A499" s="23"/>
      <c r="B499" s="24"/>
      <c r="C499" s="21"/>
      <c r="D499" s="35"/>
      <c r="E499" s="23"/>
      <c r="F499" s="23"/>
      <c r="G499" s="22"/>
      <c r="H499" s="22"/>
      <c r="I499" s="22"/>
      <c r="J499" s="21" t="s">
        <v>76</v>
      </c>
      <c r="K499" s="21" t="s">
        <v>58</v>
      </c>
      <c r="L499" s="21" t="s">
        <v>5</v>
      </c>
      <c r="M499" s="41">
        <v>42185</v>
      </c>
      <c r="O499" s="42">
        <f t="shared" si="16"/>
        <v>115</v>
      </c>
      <c r="P499" s="37">
        <v>72</v>
      </c>
      <c r="Q499" s="38" t="str">
        <f t="shared" si="17"/>
        <v>Ü-60</v>
      </c>
    </row>
    <row r="500" spans="1:18" ht="15">
      <c r="A500" s="23"/>
      <c r="B500" s="24"/>
      <c r="C500" s="21"/>
      <c r="D500" s="35"/>
      <c r="E500" s="23"/>
      <c r="F500" s="23"/>
      <c r="G500" s="22"/>
      <c r="H500" s="22"/>
      <c r="I500" s="22"/>
      <c r="J500" s="21" t="s">
        <v>75</v>
      </c>
      <c r="K500" s="21" t="s">
        <v>74</v>
      </c>
      <c r="L500" s="21" t="s">
        <v>5</v>
      </c>
      <c r="M500" s="41">
        <v>42185</v>
      </c>
      <c r="O500" s="42">
        <f t="shared" si="16"/>
        <v>115</v>
      </c>
      <c r="P500" s="37">
        <v>23</v>
      </c>
      <c r="Q500" s="38" t="str">
        <f t="shared" si="17"/>
        <v>U-23</v>
      </c>
    </row>
    <row r="501" spans="1:18" ht="15">
      <c r="A501" s="23"/>
      <c r="B501" s="24"/>
      <c r="C501" s="21"/>
      <c r="D501" s="35"/>
      <c r="E501" s="23"/>
      <c r="F501" s="23"/>
      <c r="G501" s="22"/>
      <c r="H501" s="22"/>
      <c r="I501" s="22"/>
      <c r="J501" s="21" t="s">
        <v>73</v>
      </c>
      <c r="K501" s="21" t="s">
        <v>18</v>
      </c>
      <c r="L501" s="21"/>
      <c r="M501" s="41">
        <v>42185</v>
      </c>
      <c r="O501" s="42">
        <f t="shared" si="16"/>
        <v>115</v>
      </c>
      <c r="P501" s="37">
        <v>59</v>
      </c>
      <c r="Q501" s="38" t="str">
        <f t="shared" si="17"/>
        <v>Ü-50</v>
      </c>
      <c r="R501" s="32"/>
    </row>
    <row r="502" spans="1:18" ht="15">
      <c r="A502" s="23"/>
      <c r="B502" s="24"/>
      <c r="C502" s="21"/>
      <c r="D502" s="35"/>
      <c r="E502" s="23"/>
      <c r="F502" s="23"/>
      <c r="G502" s="22"/>
      <c r="H502" s="22"/>
      <c r="I502" s="22"/>
      <c r="J502" s="21" t="s">
        <v>73</v>
      </c>
      <c r="K502" s="21" t="s">
        <v>28</v>
      </c>
      <c r="L502" s="21" t="s">
        <v>5</v>
      </c>
      <c r="M502" s="41">
        <v>42185</v>
      </c>
      <c r="O502" s="42">
        <f t="shared" si="16"/>
        <v>115</v>
      </c>
      <c r="P502" s="37">
        <v>60</v>
      </c>
      <c r="Q502" s="38" t="str">
        <f t="shared" si="17"/>
        <v>Ü-50</v>
      </c>
      <c r="R502" s="32"/>
    </row>
    <row r="503" spans="1:18" ht="15">
      <c r="A503" s="23"/>
      <c r="B503" s="24"/>
      <c r="C503" s="21"/>
      <c r="D503" s="35"/>
      <c r="E503" s="23"/>
      <c r="F503" s="23"/>
      <c r="G503" s="22"/>
      <c r="H503" s="22"/>
      <c r="I503" s="22"/>
      <c r="J503" s="21" t="s">
        <v>72</v>
      </c>
      <c r="K503" s="21" t="s">
        <v>71</v>
      </c>
      <c r="L503" s="21"/>
      <c r="M503" s="41">
        <v>42185</v>
      </c>
      <c r="O503" s="42">
        <f t="shared" si="16"/>
        <v>115</v>
      </c>
      <c r="P503" s="37">
        <v>76</v>
      </c>
      <c r="Q503" s="38" t="str">
        <f t="shared" si="17"/>
        <v>Ü-60</v>
      </c>
    </row>
    <row r="504" spans="1:18" ht="15">
      <c r="A504" s="23"/>
      <c r="B504" s="24"/>
      <c r="C504" s="21"/>
      <c r="D504" s="35"/>
      <c r="E504" s="23"/>
      <c r="F504" s="23"/>
      <c r="G504" s="22"/>
      <c r="H504" s="22"/>
      <c r="I504" s="22"/>
      <c r="J504" s="21" t="s">
        <v>70</v>
      </c>
      <c r="K504" s="21" t="s">
        <v>69</v>
      </c>
      <c r="L504" s="21"/>
      <c r="M504" s="41">
        <v>42185</v>
      </c>
      <c r="O504" s="42">
        <f t="shared" si="16"/>
        <v>115</v>
      </c>
      <c r="P504" s="37">
        <v>69</v>
      </c>
      <c r="Q504" s="38" t="str">
        <f t="shared" si="17"/>
        <v>Ü-60</v>
      </c>
    </row>
    <row r="505" spans="1:18" ht="15">
      <c r="A505" s="23"/>
      <c r="B505" s="24"/>
      <c r="C505" s="21"/>
      <c r="D505" s="35"/>
      <c r="E505" s="23"/>
      <c r="F505" s="23"/>
      <c r="G505" s="22"/>
      <c r="H505" s="22"/>
      <c r="I505" s="22"/>
      <c r="J505" s="21" t="s">
        <v>68</v>
      </c>
      <c r="K505" s="21" t="s">
        <v>67</v>
      </c>
      <c r="L505" s="21" t="s">
        <v>5</v>
      </c>
      <c r="M505" s="41">
        <v>42185</v>
      </c>
      <c r="O505" s="42">
        <f t="shared" si="16"/>
        <v>115</v>
      </c>
      <c r="P505" s="37">
        <v>62</v>
      </c>
      <c r="Q505" s="38" t="str">
        <f t="shared" si="17"/>
        <v>Ü-60</v>
      </c>
    </row>
    <row r="506" spans="1:18" ht="15">
      <c r="A506" s="23"/>
      <c r="B506" s="24"/>
      <c r="C506" s="21"/>
      <c r="D506" s="35"/>
      <c r="E506" s="23"/>
      <c r="F506" s="23"/>
      <c r="G506" s="22"/>
      <c r="H506" s="22"/>
      <c r="I506" s="22"/>
      <c r="J506" s="21" t="s">
        <v>312</v>
      </c>
      <c r="K506" s="21" t="s">
        <v>311</v>
      </c>
      <c r="L506" s="21"/>
      <c r="M506" s="41">
        <v>42185</v>
      </c>
      <c r="O506" s="42">
        <f t="shared" si="16"/>
        <v>115</v>
      </c>
      <c r="P506" s="37">
        <v>51</v>
      </c>
      <c r="Q506" s="38" t="str">
        <f t="shared" si="17"/>
        <v>Ü-50</v>
      </c>
    </row>
    <row r="507" spans="1:18" ht="15">
      <c r="A507" s="23"/>
      <c r="B507" s="24"/>
      <c r="C507" s="21"/>
      <c r="D507" s="35"/>
      <c r="E507" s="23"/>
      <c r="F507" s="23"/>
      <c r="G507" s="22"/>
      <c r="H507" s="22"/>
      <c r="I507" s="22"/>
      <c r="J507" s="21" t="s">
        <v>66</v>
      </c>
      <c r="K507" s="21" t="s">
        <v>65</v>
      </c>
      <c r="L507" s="21" t="s">
        <v>5</v>
      </c>
      <c r="M507" s="41">
        <v>42185</v>
      </c>
      <c r="O507" s="42">
        <f t="shared" si="16"/>
        <v>115</v>
      </c>
      <c r="P507" s="37">
        <v>57</v>
      </c>
      <c r="Q507" s="38" t="str">
        <f t="shared" si="17"/>
        <v>Ü-50</v>
      </c>
    </row>
    <row r="508" spans="1:18" ht="15">
      <c r="A508" s="23"/>
      <c r="B508" s="24"/>
      <c r="C508" s="21"/>
      <c r="D508" s="35"/>
      <c r="E508" s="23"/>
      <c r="F508" s="23"/>
      <c r="G508" s="22"/>
      <c r="H508" s="22"/>
      <c r="I508" s="22"/>
      <c r="J508" s="21" t="s">
        <v>64</v>
      </c>
      <c r="K508" s="21" t="s">
        <v>63</v>
      </c>
      <c r="L508" s="21" t="s">
        <v>5</v>
      </c>
      <c r="M508" s="41">
        <v>42185</v>
      </c>
      <c r="O508" s="42">
        <f t="shared" si="16"/>
        <v>115</v>
      </c>
      <c r="P508" s="37">
        <v>54</v>
      </c>
      <c r="Q508" s="38" t="str">
        <f t="shared" si="17"/>
        <v>Ü-50</v>
      </c>
    </row>
    <row r="509" spans="1:18" ht="15">
      <c r="A509" s="23"/>
      <c r="B509" s="24"/>
      <c r="C509" s="21"/>
      <c r="D509" s="35"/>
      <c r="E509" s="23"/>
      <c r="F509" s="23"/>
      <c r="G509" s="22"/>
      <c r="H509" s="22"/>
      <c r="I509" s="22"/>
      <c r="J509" s="21" t="s">
        <v>62</v>
      </c>
      <c r="K509" s="21" t="s">
        <v>23</v>
      </c>
      <c r="L509" s="21"/>
      <c r="M509" s="41">
        <v>42185</v>
      </c>
      <c r="O509" s="42">
        <f t="shared" si="16"/>
        <v>115</v>
      </c>
      <c r="P509" s="37">
        <v>75</v>
      </c>
      <c r="Q509" s="38" t="str">
        <f t="shared" si="17"/>
        <v>Ü-60</v>
      </c>
    </row>
    <row r="510" spans="1:18" ht="15">
      <c r="A510" s="23"/>
      <c r="B510" s="24"/>
      <c r="C510" s="21"/>
      <c r="D510" s="35"/>
      <c r="E510" s="23"/>
      <c r="F510" s="23"/>
      <c r="G510" s="22"/>
      <c r="H510" s="22"/>
      <c r="I510" s="22"/>
      <c r="J510" s="21" t="s">
        <v>61</v>
      </c>
      <c r="K510" s="21" t="s">
        <v>60</v>
      </c>
      <c r="L510" s="21" t="s">
        <v>5</v>
      </c>
      <c r="M510" s="41">
        <v>42185</v>
      </c>
      <c r="O510" s="42">
        <f t="shared" si="16"/>
        <v>115</v>
      </c>
      <c r="P510" s="37">
        <v>47</v>
      </c>
      <c r="Q510" s="38" t="str">
        <f t="shared" si="17"/>
        <v>AK</v>
      </c>
    </row>
    <row r="511" spans="1:18" ht="15">
      <c r="A511" s="23"/>
      <c r="B511" s="24"/>
      <c r="C511" s="21"/>
      <c r="D511" s="35"/>
      <c r="E511" s="23"/>
      <c r="F511" s="23"/>
      <c r="G511" s="22"/>
      <c r="H511" s="22"/>
      <c r="I511" s="22"/>
      <c r="J511" s="21" t="s">
        <v>59</v>
      </c>
      <c r="K511" s="21" t="s">
        <v>58</v>
      </c>
      <c r="L511" s="21"/>
      <c r="M511" s="41">
        <v>42185</v>
      </c>
      <c r="O511" s="42">
        <f t="shared" si="16"/>
        <v>115</v>
      </c>
      <c r="P511" s="37">
        <v>68</v>
      </c>
      <c r="Q511" s="38" t="str">
        <f t="shared" si="17"/>
        <v>Ü-60</v>
      </c>
    </row>
    <row r="512" spans="1:18" ht="15">
      <c r="A512" s="23"/>
      <c r="B512" s="24"/>
      <c r="C512" s="21"/>
      <c r="D512" s="35"/>
      <c r="E512" s="23"/>
      <c r="F512" s="23"/>
      <c r="G512" s="22"/>
      <c r="H512" s="22"/>
      <c r="I512" s="22"/>
      <c r="J512" s="21" t="s">
        <v>57</v>
      </c>
      <c r="K512" s="21" t="s">
        <v>18</v>
      </c>
      <c r="L512" s="21"/>
      <c r="M512" s="41">
        <v>42185</v>
      </c>
      <c r="O512" s="42">
        <f t="shared" si="16"/>
        <v>115</v>
      </c>
      <c r="P512" s="37">
        <v>62</v>
      </c>
      <c r="Q512" s="38" t="str">
        <f t="shared" si="17"/>
        <v>Ü-60</v>
      </c>
    </row>
    <row r="513" spans="1:18" ht="15">
      <c r="A513" s="23"/>
      <c r="B513" s="24"/>
      <c r="C513" s="21"/>
      <c r="D513" s="35"/>
      <c r="E513" s="23"/>
      <c r="F513" s="23"/>
      <c r="G513" s="22"/>
      <c r="H513" s="22"/>
      <c r="I513" s="22"/>
      <c r="J513" s="21" t="s">
        <v>56</v>
      </c>
      <c r="K513" s="21" t="s">
        <v>55</v>
      </c>
      <c r="L513" s="21" t="s">
        <v>5</v>
      </c>
      <c r="M513" s="41">
        <v>42185</v>
      </c>
      <c r="O513" s="42">
        <f t="shared" si="16"/>
        <v>115</v>
      </c>
      <c r="P513" s="37">
        <v>51</v>
      </c>
      <c r="Q513" s="38" t="str">
        <f t="shared" si="17"/>
        <v>Ü-50</v>
      </c>
    </row>
    <row r="514" spans="1:18" ht="15">
      <c r="A514" s="23"/>
      <c r="B514" s="24"/>
      <c r="C514" s="21"/>
      <c r="D514" s="35"/>
      <c r="E514" s="23"/>
      <c r="F514" s="23"/>
      <c r="G514" s="22"/>
      <c r="H514" s="22"/>
      <c r="I514" s="22"/>
      <c r="J514" s="21" t="s">
        <v>315</v>
      </c>
      <c r="K514" s="21" t="s">
        <v>164</v>
      </c>
      <c r="L514" s="21"/>
      <c r="M514" s="41">
        <v>42185</v>
      </c>
      <c r="O514" s="42">
        <f t="shared" si="16"/>
        <v>115</v>
      </c>
      <c r="P514" s="37">
        <v>50</v>
      </c>
      <c r="Q514" s="38" t="str">
        <f t="shared" si="17"/>
        <v>AK</v>
      </c>
    </row>
    <row r="515" spans="1:18" ht="15">
      <c r="A515" s="23"/>
      <c r="B515" s="24"/>
      <c r="C515" s="21"/>
      <c r="D515" s="35"/>
      <c r="E515" s="23"/>
      <c r="F515" s="23"/>
      <c r="G515" s="22"/>
      <c r="H515" s="22"/>
      <c r="I515" s="22"/>
      <c r="J515" s="21" t="s">
        <v>54</v>
      </c>
      <c r="K515" s="21" t="s">
        <v>28</v>
      </c>
      <c r="L515" s="21"/>
      <c r="M515" s="41">
        <v>42185</v>
      </c>
      <c r="O515" s="42">
        <f t="shared" si="16"/>
        <v>115</v>
      </c>
      <c r="P515" s="37">
        <v>58</v>
      </c>
      <c r="Q515" s="38" t="str">
        <f t="shared" si="17"/>
        <v>Ü-50</v>
      </c>
    </row>
    <row r="516" spans="1:18" ht="15">
      <c r="A516" s="23"/>
      <c r="B516" s="24"/>
      <c r="C516" s="21"/>
      <c r="D516" s="35"/>
      <c r="E516" s="23"/>
      <c r="F516" s="23"/>
      <c r="G516" s="22"/>
      <c r="H516" s="22"/>
      <c r="I516" s="22"/>
      <c r="J516" s="21" t="s">
        <v>53</v>
      </c>
      <c r="K516" s="21" t="s">
        <v>52</v>
      </c>
      <c r="L516" s="21"/>
      <c r="M516" s="41">
        <v>42185</v>
      </c>
      <c r="O516" s="42">
        <f t="shared" si="16"/>
        <v>115</v>
      </c>
      <c r="P516" s="37">
        <v>78</v>
      </c>
      <c r="Q516" s="38" t="str">
        <f t="shared" si="17"/>
        <v>Ü-60</v>
      </c>
    </row>
    <row r="517" spans="1:18" ht="15">
      <c r="A517" s="23"/>
      <c r="B517" s="24"/>
      <c r="C517" s="21"/>
      <c r="D517" s="35"/>
      <c r="E517" s="23"/>
      <c r="F517" s="23"/>
      <c r="G517" s="22"/>
      <c r="H517" s="22"/>
      <c r="I517" s="22"/>
      <c r="J517" s="21" t="s">
        <v>51</v>
      </c>
      <c r="K517" s="21" t="s">
        <v>50</v>
      </c>
      <c r="L517" s="21" t="s">
        <v>5</v>
      </c>
      <c r="M517" s="41">
        <v>42185</v>
      </c>
      <c r="O517" s="42">
        <f t="shared" ref="O517:O539" si="18">DATEDIF(G517,M517,"y")</f>
        <v>115</v>
      </c>
      <c r="P517" s="37">
        <v>71</v>
      </c>
      <c r="Q517" s="38" t="str">
        <f t="shared" ref="Q517:Q539" si="19">IF(P517&lt;=10,"U-10",IF(P517&lt;=14,"U-14",IF(P517&lt;=18,"U-18",IF(P517&lt;=23,"U-23",IF(P517&lt;=50,"AK",IF(P517&lt;=60,"Ü-50",IF(P517&gt;=61,"Ü-60")))))))</f>
        <v>Ü-60</v>
      </c>
    </row>
    <row r="518" spans="1:18" ht="15">
      <c r="A518" s="23"/>
      <c r="B518" s="24"/>
      <c r="C518" s="21"/>
      <c r="D518" s="35"/>
      <c r="E518" s="23"/>
      <c r="F518" s="23"/>
      <c r="G518" s="22"/>
      <c r="H518" s="22"/>
      <c r="I518" s="22"/>
      <c r="J518" s="21" t="s">
        <v>49</v>
      </c>
      <c r="K518" s="21" t="s">
        <v>48</v>
      </c>
      <c r="L518" s="21"/>
      <c r="M518" s="41">
        <v>42185</v>
      </c>
      <c r="O518" s="42">
        <f t="shared" si="18"/>
        <v>115</v>
      </c>
      <c r="P518" s="37">
        <v>59</v>
      </c>
      <c r="Q518" s="38" t="str">
        <f t="shared" si="19"/>
        <v>Ü-50</v>
      </c>
    </row>
    <row r="519" spans="1:18" ht="15">
      <c r="A519" s="23"/>
      <c r="B519" s="24"/>
      <c r="C519" s="21"/>
      <c r="D519" s="35"/>
      <c r="E519" s="23"/>
      <c r="F519" s="23"/>
      <c r="G519" s="22"/>
      <c r="H519" s="22"/>
      <c r="I519" s="22"/>
      <c r="J519" s="21" t="s">
        <v>45</v>
      </c>
      <c r="K519" s="21" t="s">
        <v>44</v>
      </c>
      <c r="L519" s="21"/>
      <c r="M519" s="41">
        <v>42185</v>
      </c>
      <c r="O519" s="42">
        <f t="shared" si="18"/>
        <v>115</v>
      </c>
      <c r="P519" s="37">
        <v>75</v>
      </c>
      <c r="Q519" s="38" t="str">
        <f t="shared" si="19"/>
        <v>Ü-60</v>
      </c>
    </row>
    <row r="520" spans="1:18" ht="15">
      <c r="A520" s="23"/>
      <c r="B520" s="24"/>
      <c r="C520" s="21"/>
      <c r="D520" s="35"/>
      <c r="E520" s="23"/>
      <c r="F520" s="23"/>
      <c r="G520" s="22"/>
      <c r="H520" s="22"/>
      <c r="I520" s="22"/>
      <c r="J520" s="21" t="s">
        <v>43</v>
      </c>
      <c r="K520" s="21" t="s">
        <v>38</v>
      </c>
      <c r="L520" s="21"/>
      <c r="M520" s="41">
        <v>42185</v>
      </c>
      <c r="O520" s="42">
        <f t="shared" si="18"/>
        <v>115</v>
      </c>
      <c r="P520" s="37">
        <v>54</v>
      </c>
      <c r="Q520" s="38" t="str">
        <f t="shared" si="19"/>
        <v>Ü-50</v>
      </c>
    </row>
    <row r="521" spans="1:18" ht="15">
      <c r="A521" s="23"/>
      <c r="B521" s="24"/>
      <c r="C521" s="21"/>
      <c r="D521" s="35"/>
      <c r="E521" s="23"/>
      <c r="F521" s="23"/>
      <c r="G521" s="22"/>
      <c r="H521" s="22"/>
      <c r="I521" s="22"/>
      <c r="J521" s="21" t="s">
        <v>41</v>
      </c>
      <c r="K521" s="21" t="s">
        <v>40</v>
      </c>
      <c r="L521" s="21"/>
      <c r="M521" s="41">
        <v>42185</v>
      </c>
      <c r="O521" s="42">
        <f t="shared" si="18"/>
        <v>115</v>
      </c>
      <c r="P521" s="37">
        <v>68</v>
      </c>
      <c r="Q521" s="38" t="str">
        <f t="shared" si="19"/>
        <v>Ü-60</v>
      </c>
    </row>
    <row r="522" spans="1:18" ht="15">
      <c r="A522" s="23"/>
      <c r="B522" s="24"/>
      <c r="C522" s="21"/>
      <c r="D522" s="35"/>
      <c r="E522" s="23"/>
      <c r="F522" s="23"/>
      <c r="G522" s="22"/>
      <c r="H522" s="22"/>
      <c r="I522" s="22"/>
      <c r="J522" s="21" t="s">
        <v>39</v>
      </c>
      <c r="K522" s="21" t="s">
        <v>38</v>
      </c>
      <c r="L522" s="21"/>
      <c r="M522" s="41">
        <v>42185</v>
      </c>
      <c r="O522" s="42">
        <f t="shared" si="18"/>
        <v>115</v>
      </c>
      <c r="P522" s="37">
        <v>61</v>
      </c>
      <c r="Q522" s="38" t="str">
        <f t="shared" si="19"/>
        <v>Ü-60</v>
      </c>
      <c r="R522" s="32"/>
    </row>
    <row r="523" spans="1:18" ht="15">
      <c r="A523" s="23"/>
      <c r="B523" s="24"/>
      <c r="C523" s="21"/>
      <c r="D523" s="35"/>
      <c r="E523" s="23"/>
      <c r="F523" s="23"/>
      <c r="G523" s="22"/>
      <c r="H523" s="22"/>
      <c r="I523" s="22"/>
      <c r="J523" s="21" t="s">
        <v>37</v>
      </c>
      <c r="K523" s="21" t="s">
        <v>36</v>
      </c>
      <c r="L523" s="21"/>
      <c r="M523" s="41">
        <v>42185</v>
      </c>
      <c r="O523" s="42">
        <f t="shared" si="18"/>
        <v>115</v>
      </c>
      <c r="P523" s="37">
        <v>83</v>
      </c>
      <c r="Q523" s="38" t="str">
        <f t="shared" si="19"/>
        <v>Ü-60</v>
      </c>
    </row>
    <row r="524" spans="1:18" ht="15">
      <c r="A524" s="23"/>
      <c r="B524" s="24"/>
      <c r="C524" s="21"/>
      <c r="D524" s="35"/>
      <c r="E524" s="23"/>
      <c r="F524" s="23"/>
      <c r="G524" s="22"/>
      <c r="H524" s="22"/>
      <c r="I524" s="22"/>
      <c r="J524" s="21" t="s">
        <v>35</v>
      </c>
      <c r="K524" s="21" t="s">
        <v>34</v>
      </c>
      <c r="L524" s="21"/>
      <c r="M524" s="41">
        <v>42185</v>
      </c>
      <c r="O524" s="42">
        <f t="shared" si="18"/>
        <v>115</v>
      </c>
      <c r="P524" s="37">
        <v>22</v>
      </c>
      <c r="Q524" s="38" t="str">
        <f t="shared" si="19"/>
        <v>U-23</v>
      </c>
    </row>
    <row r="525" spans="1:18" ht="15">
      <c r="A525" s="23"/>
      <c r="B525" s="24"/>
      <c r="C525" s="21"/>
      <c r="D525" s="35"/>
      <c r="E525" s="23"/>
      <c r="F525" s="23"/>
      <c r="G525" s="22"/>
      <c r="H525" s="22"/>
      <c r="I525" s="22"/>
      <c r="J525" s="21" t="s">
        <v>32</v>
      </c>
      <c r="K525" s="21" t="s">
        <v>31</v>
      </c>
      <c r="L525" s="21"/>
      <c r="M525" s="41">
        <v>42185</v>
      </c>
      <c r="O525" s="42">
        <f t="shared" si="18"/>
        <v>115</v>
      </c>
      <c r="P525" s="37">
        <v>64</v>
      </c>
      <c r="Q525" s="38" t="str">
        <f t="shared" si="19"/>
        <v>Ü-60</v>
      </c>
    </row>
    <row r="526" spans="1:18" ht="15">
      <c r="A526" s="23"/>
      <c r="B526" s="24"/>
      <c r="C526" s="21"/>
      <c r="D526" s="35"/>
      <c r="E526" s="23"/>
      <c r="F526" s="23"/>
      <c r="G526" s="22"/>
      <c r="H526" s="22"/>
      <c r="I526" s="22"/>
      <c r="J526" s="21" t="s">
        <v>32</v>
      </c>
      <c r="K526" s="21" t="s">
        <v>33</v>
      </c>
      <c r="L526" s="21" t="s">
        <v>5</v>
      </c>
      <c r="M526" s="41">
        <v>42185</v>
      </c>
      <c r="O526" s="42">
        <f t="shared" si="18"/>
        <v>115</v>
      </c>
      <c r="P526" s="37">
        <v>55</v>
      </c>
      <c r="Q526" s="38" t="str">
        <f t="shared" si="19"/>
        <v>Ü-50</v>
      </c>
    </row>
    <row r="527" spans="1:18" ht="15">
      <c r="A527" s="23"/>
      <c r="B527" s="24"/>
      <c r="C527" s="21"/>
      <c r="D527" s="35"/>
      <c r="E527" s="23"/>
      <c r="F527" s="23"/>
      <c r="G527" s="22"/>
      <c r="H527" s="22"/>
      <c r="I527" s="22"/>
      <c r="J527" s="21" t="s">
        <v>29</v>
      </c>
      <c r="K527" s="21" t="s">
        <v>30</v>
      </c>
      <c r="L527" s="21" t="s">
        <v>5</v>
      </c>
      <c r="M527" s="41">
        <v>42185</v>
      </c>
      <c r="O527" s="42">
        <f t="shared" si="18"/>
        <v>115</v>
      </c>
      <c r="P527" s="37">
        <v>19</v>
      </c>
      <c r="Q527" s="38" t="str">
        <f t="shared" si="19"/>
        <v>U-23</v>
      </c>
    </row>
    <row r="528" spans="1:18" ht="15">
      <c r="A528" s="23"/>
      <c r="B528" s="24"/>
      <c r="C528" s="21"/>
      <c r="D528" s="35"/>
      <c r="E528" s="23"/>
      <c r="F528" s="23"/>
      <c r="G528" s="22"/>
      <c r="H528" s="22"/>
      <c r="I528" s="22"/>
      <c r="J528" s="21" t="s">
        <v>29</v>
      </c>
      <c r="K528" s="21" t="s">
        <v>28</v>
      </c>
      <c r="L528" s="21" t="s">
        <v>5</v>
      </c>
      <c r="M528" s="41">
        <v>42185</v>
      </c>
      <c r="O528" s="42">
        <f t="shared" si="18"/>
        <v>115</v>
      </c>
      <c r="P528" s="37">
        <v>55</v>
      </c>
      <c r="Q528" s="38" t="str">
        <f t="shared" si="19"/>
        <v>Ü-50</v>
      </c>
    </row>
    <row r="529" spans="1:18" ht="15">
      <c r="A529" s="23"/>
      <c r="B529" s="24"/>
      <c r="C529" s="21"/>
      <c r="D529" s="35"/>
      <c r="E529" s="23"/>
      <c r="F529" s="23"/>
      <c r="G529" s="22"/>
      <c r="H529" s="22"/>
      <c r="I529" s="22"/>
      <c r="J529" s="21" t="s">
        <v>27</v>
      </c>
      <c r="K529" s="21" t="s">
        <v>23</v>
      </c>
      <c r="L529" s="21" t="s">
        <v>5</v>
      </c>
      <c r="M529" s="41">
        <v>42185</v>
      </c>
      <c r="O529" s="42">
        <f t="shared" si="18"/>
        <v>115</v>
      </c>
      <c r="P529" s="37">
        <v>56</v>
      </c>
      <c r="Q529" s="38" t="str">
        <f t="shared" si="19"/>
        <v>Ü-50</v>
      </c>
    </row>
    <row r="530" spans="1:18" ht="15">
      <c r="A530" s="23"/>
      <c r="B530" s="24"/>
      <c r="C530" s="21"/>
      <c r="D530" s="35"/>
      <c r="E530" s="23"/>
      <c r="F530" s="23"/>
      <c r="G530" s="22"/>
      <c r="H530" s="22"/>
      <c r="I530" s="22"/>
      <c r="J530" s="21" t="s">
        <v>26</v>
      </c>
      <c r="K530" s="21" t="s">
        <v>25</v>
      </c>
      <c r="L530" s="21"/>
      <c r="M530" s="41">
        <v>42185</v>
      </c>
      <c r="O530" s="42">
        <f t="shared" si="18"/>
        <v>115</v>
      </c>
      <c r="P530" s="37">
        <v>55</v>
      </c>
      <c r="Q530" s="38" t="str">
        <f t="shared" si="19"/>
        <v>Ü-50</v>
      </c>
    </row>
    <row r="531" spans="1:18" ht="15">
      <c r="A531" s="23"/>
      <c r="B531" s="24"/>
      <c r="C531" s="21"/>
      <c r="D531" s="35"/>
      <c r="E531" s="23"/>
      <c r="F531" s="23"/>
      <c r="G531" s="22"/>
      <c r="H531" s="22"/>
      <c r="I531" s="22"/>
      <c r="J531" s="21" t="s">
        <v>24</v>
      </c>
      <c r="K531" s="21" t="s">
        <v>23</v>
      </c>
      <c r="L531" s="21"/>
      <c r="M531" s="41">
        <v>42185</v>
      </c>
      <c r="O531" s="42">
        <f t="shared" si="18"/>
        <v>115</v>
      </c>
      <c r="P531" s="37">
        <v>58</v>
      </c>
      <c r="Q531" s="38" t="str">
        <f t="shared" si="19"/>
        <v>Ü-50</v>
      </c>
    </row>
    <row r="532" spans="1:18" ht="15">
      <c r="A532" s="23"/>
      <c r="B532" s="24"/>
      <c r="C532" s="21"/>
      <c r="D532" s="35"/>
      <c r="E532" s="23"/>
      <c r="F532" s="23"/>
      <c r="G532" s="22"/>
      <c r="H532" s="22"/>
      <c r="I532" s="22"/>
      <c r="J532" s="21" t="s">
        <v>22</v>
      </c>
      <c r="K532" s="21" t="s">
        <v>21</v>
      </c>
      <c r="L532" s="21" t="s">
        <v>5</v>
      </c>
      <c r="M532" s="41">
        <v>42185</v>
      </c>
      <c r="O532" s="42">
        <f t="shared" si="18"/>
        <v>115</v>
      </c>
      <c r="P532" s="37">
        <v>51</v>
      </c>
      <c r="Q532" s="38" t="str">
        <f t="shared" si="19"/>
        <v>Ü-50</v>
      </c>
    </row>
    <row r="533" spans="1:18" ht="15">
      <c r="A533" s="23"/>
      <c r="B533" s="24"/>
      <c r="C533" s="21"/>
      <c r="D533" s="35"/>
      <c r="E533" s="23"/>
      <c r="F533" s="23"/>
      <c r="G533" s="22"/>
      <c r="H533" s="22"/>
      <c r="I533" s="22"/>
      <c r="J533" s="21" t="s">
        <v>20</v>
      </c>
      <c r="K533" s="21" t="s">
        <v>9</v>
      </c>
      <c r="L533" s="21"/>
      <c r="M533" s="41">
        <v>42185</v>
      </c>
      <c r="O533" s="42">
        <f t="shared" si="18"/>
        <v>115</v>
      </c>
      <c r="P533" s="37">
        <v>59</v>
      </c>
      <c r="Q533" s="38" t="str">
        <f t="shared" si="19"/>
        <v>Ü-50</v>
      </c>
      <c r="R533" s="32"/>
    </row>
    <row r="534" spans="1:18" ht="15">
      <c r="A534" s="23"/>
      <c r="B534" s="24"/>
      <c r="C534" s="21"/>
      <c r="D534" s="35"/>
      <c r="E534" s="23"/>
      <c r="F534" s="23"/>
      <c r="G534" s="22"/>
      <c r="H534" s="22"/>
      <c r="I534" s="22"/>
      <c r="J534" s="21" t="s">
        <v>19</v>
      </c>
      <c r="K534" s="21" t="s">
        <v>18</v>
      </c>
      <c r="L534" s="21" t="s">
        <v>5</v>
      </c>
      <c r="M534" s="41">
        <v>42185</v>
      </c>
      <c r="O534" s="42">
        <f t="shared" si="18"/>
        <v>115</v>
      </c>
      <c r="P534" s="37">
        <v>51</v>
      </c>
      <c r="Q534" s="38" t="str">
        <f t="shared" si="19"/>
        <v>Ü-50</v>
      </c>
    </row>
    <row r="535" spans="1:18" ht="15">
      <c r="A535" s="23"/>
      <c r="B535" s="24"/>
      <c r="C535" s="21"/>
      <c r="D535" s="35"/>
      <c r="E535" s="23"/>
      <c r="F535" s="23"/>
      <c r="G535" s="22"/>
      <c r="H535" s="22"/>
      <c r="I535" s="22"/>
      <c r="J535" s="21" t="s">
        <v>17</v>
      </c>
      <c r="K535" s="21" t="s">
        <v>16</v>
      </c>
      <c r="L535" s="21"/>
      <c r="M535" s="41">
        <v>42185</v>
      </c>
      <c r="O535" s="42">
        <f t="shared" si="18"/>
        <v>115</v>
      </c>
      <c r="P535" s="37">
        <v>45</v>
      </c>
      <c r="Q535" s="38" t="str">
        <f t="shared" si="19"/>
        <v>AK</v>
      </c>
    </row>
    <row r="536" spans="1:18" ht="15">
      <c r="A536" s="23"/>
      <c r="B536" s="24"/>
      <c r="C536" s="21"/>
      <c r="D536" s="35"/>
      <c r="E536" s="23"/>
      <c r="F536" s="23"/>
      <c r="G536" s="22"/>
      <c r="H536" s="22"/>
      <c r="I536" s="22"/>
      <c r="J536" s="21" t="s">
        <v>15</v>
      </c>
      <c r="K536" s="21" t="s">
        <v>14</v>
      </c>
      <c r="L536" s="21"/>
      <c r="M536" s="41">
        <v>42185</v>
      </c>
      <c r="O536" s="42">
        <f t="shared" si="18"/>
        <v>115</v>
      </c>
      <c r="P536" s="37">
        <v>32</v>
      </c>
      <c r="Q536" s="38" t="str">
        <f t="shared" si="19"/>
        <v>AK</v>
      </c>
    </row>
    <row r="537" spans="1:18" ht="15">
      <c r="A537" s="23"/>
      <c r="B537" s="24"/>
      <c r="C537" s="21"/>
      <c r="D537" s="35"/>
      <c r="E537" s="23"/>
      <c r="F537" s="23"/>
      <c r="G537" s="22"/>
      <c r="H537" s="22"/>
      <c r="I537" s="22"/>
      <c r="J537" s="21" t="s">
        <v>13</v>
      </c>
      <c r="K537" s="21" t="s">
        <v>12</v>
      </c>
      <c r="L537" s="21"/>
      <c r="M537" s="41">
        <v>42185</v>
      </c>
      <c r="O537" s="42">
        <f t="shared" si="18"/>
        <v>115</v>
      </c>
      <c r="P537" s="37">
        <v>63</v>
      </c>
      <c r="Q537" s="38" t="str">
        <f t="shared" si="19"/>
        <v>Ü-60</v>
      </c>
    </row>
    <row r="538" spans="1:18" ht="15">
      <c r="A538" s="23"/>
      <c r="B538" s="24"/>
      <c r="C538" s="21"/>
      <c r="D538" s="35"/>
      <c r="E538" s="23"/>
      <c r="F538" s="23"/>
      <c r="G538" s="22"/>
      <c r="H538" s="22"/>
      <c r="I538" s="22"/>
      <c r="J538" s="21" t="s">
        <v>10</v>
      </c>
      <c r="K538" s="21" t="s">
        <v>9</v>
      </c>
      <c r="L538" s="21"/>
      <c r="M538" s="41">
        <v>42185</v>
      </c>
      <c r="O538" s="42">
        <f t="shared" si="18"/>
        <v>115</v>
      </c>
      <c r="P538" s="37">
        <v>47</v>
      </c>
      <c r="Q538" s="38" t="str">
        <f t="shared" si="19"/>
        <v>AK</v>
      </c>
    </row>
    <row r="539" spans="1:18" ht="15">
      <c r="A539" s="23"/>
      <c r="B539" s="24"/>
      <c r="C539" s="21"/>
      <c r="D539" s="35"/>
      <c r="E539" s="23"/>
      <c r="F539" s="23"/>
      <c r="G539" s="22"/>
      <c r="H539" s="22"/>
      <c r="I539" s="22"/>
      <c r="J539" s="21" t="s">
        <v>7</v>
      </c>
      <c r="K539" s="21" t="s">
        <v>6</v>
      </c>
      <c r="L539" s="21" t="s">
        <v>5</v>
      </c>
      <c r="M539" s="41">
        <v>42185</v>
      </c>
      <c r="O539" s="42">
        <f t="shared" si="18"/>
        <v>115</v>
      </c>
      <c r="P539" s="37">
        <v>19</v>
      </c>
      <c r="Q539" s="38" t="str">
        <f t="shared" si="19"/>
        <v>U-23</v>
      </c>
    </row>
    <row r="543" spans="1:18" ht="15">
      <c r="G543" s="33"/>
      <c r="M543" s="41">
        <v>42185</v>
      </c>
      <c r="O543" s="42">
        <f>DATEDIF(G543,M543,"y")</f>
        <v>115</v>
      </c>
      <c r="R543" s="32"/>
    </row>
    <row r="544" spans="1:18" ht="15">
      <c r="G544" s="33"/>
      <c r="M544" s="41">
        <v>42185</v>
      </c>
      <c r="O544" s="42">
        <f>DATEDIF(G544,M544,"y")</f>
        <v>115</v>
      </c>
      <c r="R544" s="32"/>
    </row>
    <row r="546" spans="7:18" ht="15">
      <c r="G546" s="33"/>
      <c r="M546" s="41">
        <v>42185</v>
      </c>
      <c r="O546" s="42">
        <f>DATEDIF(G546,M546,"y")</f>
        <v>115</v>
      </c>
      <c r="R546" s="32"/>
    </row>
    <row r="547" spans="7:18" ht="15">
      <c r="G547" s="33"/>
      <c r="M547" s="41">
        <v>42185</v>
      </c>
      <c r="O547" s="42">
        <f>DATEDIF(G547,M547,"y")</f>
        <v>115</v>
      </c>
      <c r="R547" s="32"/>
    </row>
    <row r="549" spans="7:18" ht="15">
      <c r="G549" s="33"/>
      <c r="M549" s="41">
        <v>42185</v>
      </c>
      <c r="O549" s="42">
        <f>DATEDIF(G549,M549,"y")</f>
        <v>115</v>
      </c>
      <c r="R549" s="32"/>
    </row>
    <row r="551" spans="7:18" ht="15">
      <c r="M551" s="41"/>
      <c r="O551" s="42"/>
      <c r="R551" s="32"/>
    </row>
    <row r="552" spans="7:18" ht="15">
      <c r="M552" s="41"/>
      <c r="O552" s="42"/>
      <c r="R552" s="32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Startplan BMF BM Wels2015</vt:lpstr>
      <vt:lpstr>Eingabe</vt:lpstr>
      <vt:lpstr>Ergebnisse</vt:lpstr>
      <vt:lpstr>Ergebnisse Einzelwertung</vt:lpstr>
      <vt:lpstr>Ergebnisse Mannschaftswertung</vt:lpstr>
      <vt:lpstr>Wurfzettel</vt:lpstr>
      <vt:lpstr>Nummern</vt:lpstr>
      <vt:lpstr>Eingabe!Druckbereich</vt:lpstr>
      <vt:lpstr>Ergebnisse!Druckbereich</vt:lpstr>
      <vt:lpstr>'Ergebnisse Einzelwertung'!Druckbereich</vt:lpstr>
      <vt:lpstr>'Ergebnisse Mannschaftswertung'!Druckbereich</vt:lpstr>
      <vt:lpstr>Wurfzettel!Druckbereich</vt:lpstr>
      <vt:lpstr>Ergebnisse!Drucktitel</vt:lpstr>
      <vt:lpstr>'Ergebnisse Einzelwertung'!Drucktitel</vt:lpstr>
      <vt:lpstr>'Ergebnisse Mannschaftswertung'!Drucktitel</vt:lpstr>
      <vt:lpstr>'Startplan BMF BM Wels2015'!Drucktitel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2015-07-14T10:58:24Z</dcterms:created>
  <dcterms:modified xsi:type="dcterms:W3CDTF">2015-07-14T10:58:46Z</dcterms:modified>
</cp:coreProperties>
</file>